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5600" windowHeight="7980"/>
  </bookViews>
  <sheets>
    <sheet name="SUM" sheetId="1" r:id="rId1"/>
    <sheet name="L.A" sheetId="2" r:id="rId2"/>
    <sheet name="G .F" sheetId="5" r:id="rId3"/>
    <sheet name="M+L" sheetId="6" r:id="rId4"/>
  </sheets>
  <calcPr calcId="162913"/>
</workbook>
</file>

<file path=xl/calcChain.xml><?xml version="1.0" encoding="utf-8"?>
<calcChain xmlns="http://schemas.openxmlformats.org/spreadsheetml/2006/main">
  <c r="C7" i="6" l="1"/>
  <c r="D31" i="5"/>
  <c r="D21" i="2" l="1"/>
  <c r="D22" i="2"/>
  <c r="E8" i="6" l="1"/>
  <c r="D5" i="6"/>
  <c r="E5" i="6" s="1"/>
  <c r="F5" i="6" l="1"/>
  <c r="G5" i="6"/>
  <c r="D117" i="5"/>
  <c r="D137" i="5"/>
  <c r="D123" i="5"/>
  <c r="D121" i="5"/>
  <c r="D110" i="5"/>
  <c r="D109" i="5"/>
  <c r="D108" i="5"/>
  <c r="D102" i="5"/>
  <c r="D34" i="5"/>
  <c r="D122" i="5" l="1"/>
  <c r="D35" i="5" l="1"/>
  <c r="D101" i="5" l="1"/>
  <c r="D25" i="2"/>
  <c r="D24" i="2"/>
  <c r="F11" i="2"/>
  <c r="D136" i="5" l="1"/>
  <c r="F136" i="5" s="1"/>
  <c r="F117" i="5"/>
  <c r="D115" i="5"/>
  <c r="F115" i="5" s="1"/>
  <c r="D114" i="5"/>
  <c r="F114" i="5" s="1"/>
  <c r="F138" i="5"/>
  <c r="F137" i="5"/>
  <c r="F133" i="5"/>
  <c r="F132" i="5"/>
  <c r="F131" i="5"/>
  <c r="F130" i="5"/>
  <c r="F126" i="5"/>
  <c r="F125" i="5"/>
  <c r="F123" i="5"/>
  <c r="F122" i="5"/>
  <c r="F121" i="5"/>
  <c r="F110" i="5"/>
  <c r="F109" i="5"/>
  <c r="F108" i="5"/>
  <c r="F107" i="5"/>
  <c r="F103" i="5"/>
  <c r="F102" i="5"/>
  <c r="F101" i="5"/>
  <c r="F25" i="2"/>
  <c r="F24" i="2"/>
  <c r="F22" i="2"/>
  <c r="F21" i="2"/>
  <c r="F142" i="5" l="1"/>
  <c r="F118" i="5"/>
  <c r="F134" i="5"/>
  <c r="F104" i="5"/>
  <c r="F111" i="5"/>
  <c r="F127" i="5"/>
  <c r="F26" i="2"/>
  <c r="F14" i="2" s="1"/>
  <c r="D6" i="1" s="1"/>
  <c r="F49" i="5"/>
  <c r="F50" i="5"/>
  <c r="F45" i="5"/>
  <c r="F40" i="5"/>
  <c r="F41" i="5"/>
  <c r="F42" i="5"/>
  <c r="F23" i="5"/>
  <c r="F25" i="5"/>
  <c r="F26" i="5"/>
  <c r="F22" i="5"/>
  <c r="F31" i="5"/>
  <c r="F32" i="5"/>
  <c r="F34" i="5"/>
  <c r="F35" i="5"/>
  <c r="F36" i="5"/>
  <c r="F30" i="5"/>
  <c r="F15" i="5"/>
  <c r="F16" i="5"/>
  <c r="F17" i="5"/>
  <c r="F18" i="5"/>
  <c r="F14" i="5"/>
  <c r="F9" i="5"/>
  <c r="F10" i="5"/>
  <c r="F8" i="5"/>
  <c r="F7" i="2"/>
  <c r="F8" i="2"/>
  <c r="F9" i="2"/>
  <c r="F10" i="2"/>
  <c r="F12" i="2"/>
  <c r="F6" i="2"/>
  <c r="F13" i="2" l="1"/>
  <c r="C6" i="1" s="1"/>
  <c r="F27" i="5"/>
  <c r="F43" i="5"/>
  <c r="F11" i="5"/>
  <c r="F19" i="5"/>
  <c r="F143" i="5"/>
  <c r="F53" i="5" s="1"/>
  <c r="D7" i="1" s="1"/>
  <c r="D9" i="1" s="1"/>
  <c r="F37" i="5"/>
  <c r="F51" i="5"/>
  <c r="C6" i="6" l="1"/>
  <c r="E6" i="1"/>
  <c r="F52" i="5"/>
  <c r="C7" i="1" s="1"/>
  <c r="E7" i="1" l="1"/>
  <c r="E8" i="1" s="1"/>
  <c r="C5" i="6"/>
  <c r="C9" i="1"/>
  <c r="E9" i="1" s="1"/>
  <c r="D6" i="6" l="1"/>
  <c r="F7" i="6"/>
  <c r="D7" i="6"/>
</calcChain>
</file>

<file path=xl/sharedStrings.xml><?xml version="1.0" encoding="utf-8"?>
<sst xmlns="http://schemas.openxmlformats.org/spreadsheetml/2006/main" count="244" uniqueCount="106">
  <si>
    <t>YANGON UNIVERSITY OF EDUCATION FEMALE HOSTEL</t>
  </si>
  <si>
    <t>ELECTRICAL ESTIMATE</t>
  </si>
  <si>
    <t>SUMMARY</t>
  </si>
  <si>
    <t>No</t>
  </si>
  <si>
    <t>Labour Cost</t>
  </si>
  <si>
    <t>Material Cost</t>
  </si>
  <si>
    <t>Particular</t>
  </si>
  <si>
    <t>Total</t>
  </si>
  <si>
    <t>Lightning Protestion System(Main Building)</t>
  </si>
  <si>
    <t>Grand Total</t>
  </si>
  <si>
    <t>LIGHTNING PROTECTION SYSTEM</t>
  </si>
  <si>
    <t>Sr; No</t>
  </si>
  <si>
    <t>Unit</t>
  </si>
  <si>
    <t>Qty</t>
  </si>
  <si>
    <t>Rate</t>
  </si>
  <si>
    <t>Amount</t>
  </si>
  <si>
    <t>Lightning Protection System</t>
  </si>
  <si>
    <r>
      <t>Lightning Finial ( Air Terminal )16mm</t>
    </r>
    <r>
      <rPr>
        <sz val="14"/>
        <color theme="1"/>
        <rFont val="Calibri"/>
        <family val="2"/>
      </rPr>
      <t>ø</t>
    </r>
  </si>
  <si>
    <r>
      <t>Flast Base for Air Terminal (16mm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>)</t>
    </r>
  </si>
  <si>
    <t>Earth Test Box</t>
  </si>
  <si>
    <r>
      <t>Copper Standard Conductor 50mm</t>
    </r>
    <r>
      <rPr>
        <sz val="11"/>
        <color theme="1"/>
        <rFont val="Times New Roman"/>
        <family val="1"/>
      </rPr>
      <t>²</t>
    </r>
  </si>
  <si>
    <r>
      <t xml:space="preserve">Earth Spike </t>
    </r>
    <r>
      <rPr>
        <sz val="11"/>
        <color theme="1"/>
        <rFont val="Times New Roman"/>
        <family val="1"/>
      </rPr>
      <t>¾"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x6' MS Rod</t>
    </r>
  </si>
  <si>
    <r>
      <t xml:space="preserve"> </t>
    </r>
    <r>
      <rPr>
        <sz val="11"/>
        <color theme="1"/>
        <rFont val="Times New Roman"/>
        <family val="1"/>
      </rPr>
      <t>¾"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PVC Conduit pipe</t>
    </r>
  </si>
  <si>
    <t>Labour Charges</t>
  </si>
  <si>
    <t>MATERIALS</t>
  </si>
  <si>
    <t>Lb</t>
  </si>
  <si>
    <t>Rft</t>
  </si>
  <si>
    <t>Item</t>
  </si>
  <si>
    <t>Fluorescent Lamp fitting Ceiling Mounted</t>
  </si>
  <si>
    <t>Complete Set ( Ordinary Type )</t>
  </si>
  <si>
    <t>(a) 4'-40W</t>
  </si>
  <si>
    <t>Haed Drawn Bare Copper Wire No.2</t>
  </si>
  <si>
    <t>Set</t>
  </si>
  <si>
    <t>Coil</t>
  </si>
  <si>
    <t>GROUND FLOOR</t>
  </si>
  <si>
    <t>A</t>
  </si>
  <si>
    <t>LIGHT FITTING</t>
  </si>
  <si>
    <t>Supporting Materials</t>
  </si>
  <si>
    <t>Sub Total (A)</t>
  </si>
  <si>
    <t>Switch &amp; Switch Socket Outlet</t>
  </si>
  <si>
    <t>Gang Switch Flush Type</t>
  </si>
  <si>
    <t>(a) 1 Gang 1 Way</t>
  </si>
  <si>
    <t>(b) 2 Gang 1 Way</t>
  </si>
  <si>
    <t>Switch &amp; Socket Outlet flush type,Multi Socket 10A</t>
  </si>
  <si>
    <t>Switch &amp; Socket Outlet flush type,Multi Socket 15A</t>
  </si>
  <si>
    <t>Sub Total (B)</t>
  </si>
  <si>
    <t>B</t>
  </si>
  <si>
    <t>C</t>
  </si>
  <si>
    <t>WIRE &amp; CABLE</t>
  </si>
  <si>
    <t>PVC Insulated only wire</t>
  </si>
  <si>
    <t>LV Line to Main DB</t>
  </si>
  <si>
    <t>Sub Total (C)</t>
  </si>
  <si>
    <t>D</t>
  </si>
  <si>
    <t>PVC , CONDUIT &amp; ACCESSORIES</t>
  </si>
  <si>
    <t>PVC conduit Pipe</t>
  </si>
  <si>
    <r>
      <t xml:space="preserve">(a ) </t>
    </r>
    <r>
      <rPr>
        <sz val="11"/>
        <color theme="1"/>
        <rFont val="Times New Roman"/>
        <family val="1"/>
      </rPr>
      <t>¾"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</t>
    </r>
  </si>
  <si>
    <r>
      <t>(b ) 1</t>
    </r>
    <r>
      <rPr>
        <sz val="11"/>
        <color theme="1"/>
        <rFont val="Times New Roman"/>
        <family val="1"/>
      </rPr>
      <t>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</t>
    </r>
  </si>
  <si>
    <r>
      <t>(c ) 1</t>
    </r>
    <r>
      <rPr>
        <sz val="11"/>
        <color theme="1"/>
        <rFont val="Times New Roman"/>
        <family val="1"/>
      </rPr>
      <t>½"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</t>
    </r>
  </si>
  <si>
    <t>Joint Box</t>
  </si>
  <si>
    <r>
      <t>(a )3" x3" x1</t>
    </r>
    <r>
      <rPr>
        <sz val="11"/>
        <color theme="1"/>
        <rFont val="Times New Roman"/>
        <family val="1"/>
      </rPr>
      <t>½</t>
    </r>
    <r>
      <rPr>
        <sz val="11"/>
        <color theme="1"/>
        <rFont val="Calibri"/>
        <family val="2"/>
      </rPr>
      <t>"</t>
    </r>
  </si>
  <si>
    <r>
      <t>(b )4" x4" x1</t>
    </r>
    <r>
      <rPr>
        <sz val="11"/>
        <color theme="1"/>
        <rFont val="Times New Roman"/>
        <family val="1"/>
      </rPr>
      <t>½</t>
    </r>
    <r>
      <rPr>
        <sz val="11"/>
        <color theme="1"/>
        <rFont val="Calibri"/>
        <family val="2"/>
      </rPr>
      <t>"</t>
    </r>
  </si>
  <si>
    <t>Sub Total (D)</t>
  </si>
  <si>
    <t>E</t>
  </si>
  <si>
    <t>Main Distribution Panel &amp; Distribution Board</t>
  </si>
  <si>
    <t>For Main DB</t>
  </si>
  <si>
    <t>(a )2P ,40A ELCB</t>
  </si>
  <si>
    <t>(b )1P ,16A MCB</t>
  </si>
  <si>
    <t>(c )1P ,10A MCB</t>
  </si>
  <si>
    <t>Plastic Distribution Box ,8 Way</t>
  </si>
  <si>
    <t>Sub Total (E)</t>
  </si>
  <si>
    <t>F</t>
  </si>
  <si>
    <t>Earthing System</t>
  </si>
  <si>
    <t>Sub Total (F)</t>
  </si>
  <si>
    <t>Total Materials Cost (A+B+C+D+E+F)</t>
  </si>
  <si>
    <r>
      <t>Labour charges for installation of Lightning Finial ( Air Terminal )16mm</t>
    </r>
    <r>
      <rPr>
        <sz val="14"/>
        <color theme="1"/>
        <rFont val="Calibri"/>
        <family val="2"/>
      </rPr>
      <t>ø</t>
    </r>
  </si>
  <si>
    <t>Labour charges for installation of Earth Test Box</t>
  </si>
  <si>
    <t>Labour charges for install; of lightnion conductor with</t>
  </si>
  <si>
    <r>
      <t xml:space="preserve">Labour charges for install; main earth with copper std wire bonded to Earth Spike </t>
    </r>
    <r>
      <rPr>
        <sz val="11"/>
        <color theme="1"/>
        <rFont val="Times New Roman"/>
        <family val="1"/>
      </rPr>
      <t>¾"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x6' MS Rod</t>
    </r>
  </si>
  <si>
    <t>Install; of Earth Test Box</t>
  </si>
  <si>
    <t>Install; of Haed Drawn Bare Copper Wire No.2</t>
  </si>
  <si>
    <r>
      <t xml:space="preserve">Install; of main earth with Earth Spike </t>
    </r>
    <r>
      <rPr>
        <sz val="11"/>
        <color theme="1"/>
        <rFont val="Times New Roman"/>
        <family val="1"/>
      </rPr>
      <t>¾"</t>
    </r>
    <r>
      <rPr>
        <sz val="14"/>
        <color theme="1"/>
        <rFont val="Calibri"/>
        <family val="2"/>
      </rPr>
      <t>ø</t>
    </r>
    <r>
      <rPr>
        <sz val="11"/>
        <color theme="1"/>
        <rFont val="Calibri"/>
        <family val="2"/>
      </rPr>
      <t xml:space="preserve"> x6' MS Rod</t>
    </r>
  </si>
  <si>
    <t xml:space="preserve">Install; of Fluorescent Lamp fitting </t>
  </si>
  <si>
    <r>
      <t>Install; of Exhaust Fan 10"</t>
    </r>
    <r>
      <rPr>
        <sz val="14"/>
        <color theme="1"/>
        <rFont val="Calibri"/>
        <family val="2"/>
      </rPr>
      <t>ø</t>
    </r>
  </si>
  <si>
    <t>Install; of Gang Switch Flush Type</t>
  </si>
  <si>
    <t>Install; of Socket Outlet flush type,Multi Socket 10A</t>
  </si>
  <si>
    <t>Install; of Socket Outlet flush type,Multi Socket 15A</t>
  </si>
  <si>
    <t>Install; of PVC Insulated only wire</t>
  </si>
  <si>
    <t>Install; of PVC conduit Pipe</t>
  </si>
  <si>
    <t>Install; of Joint Box</t>
  </si>
  <si>
    <t>Install; of Plastic Distribution Box ,8 Way</t>
  </si>
  <si>
    <t>Total Labour Cost (A+B+C+D+E+F)</t>
  </si>
  <si>
    <r>
      <t>Earth plate 18"x18"x</t>
    </r>
    <r>
      <rPr>
        <sz val="11"/>
        <color theme="1"/>
        <rFont val="Zawgyi-One"/>
        <family val="2"/>
      </rPr>
      <t>¼</t>
    </r>
    <r>
      <rPr>
        <sz val="11"/>
        <color theme="1"/>
        <rFont val="Calibri"/>
        <family val="2"/>
      </rPr>
      <t xml:space="preserve">" </t>
    </r>
  </si>
  <si>
    <t>60'x30' ONE STOREYED STEEL STRUCTURE SCHOOL BUILDING</t>
  </si>
  <si>
    <t>(a ) 3/.029</t>
  </si>
  <si>
    <t>7/,44Cu/PVC/PVC Cable</t>
  </si>
  <si>
    <r>
      <t>Install; 7/.044</t>
    </r>
    <r>
      <rPr>
        <sz val="11"/>
        <color theme="1"/>
        <rFont val="Calibri"/>
        <family val="2"/>
      </rPr>
      <t>Cu/PVC/PVC Cable</t>
    </r>
  </si>
  <si>
    <t xml:space="preserve">Main Building </t>
  </si>
  <si>
    <t>Security lamp with bulb</t>
  </si>
  <si>
    <t>Install; of Security lamp with bulb</t>
  </si>
  <si>
    <t>Total Amount</t>
  </si>
  <si>
    <t>Electrical Summary</t>
  </si>
  <si>
    <t>(b ) 3/.029</t>
  </si>
  <si>
    <t>(a )2P ,30A MCB</t>
  </si>
  <si>
    <t>90'x30' ONE STOREYED STEEL STRUCTURE SCHOOL BUILDING</t>
  </si>
  <si>
    <t xml:space="preserve">90' x 30' x 12'Ht; 1 Storyed Steel Structure </t>
  </si>
  <si>
    <t>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</si>
</sst>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Zawgyi-One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sz val="6"/>
      <name val="Calibri"/>
      <family val="3"/>
      <charset val="128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1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/>
    <xf numFmtId="0" fontId="1" fillId="0" borderId="1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2" fillId="0" borderId="3" xfId="0" applyFont="1" applyBorder="1"/>
    <xf numFmtId="0" fontId="8" fillId="0" borderId="0" xfId="0" applyFont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43" fontId="8" fillId="0" borderId="1" xfId="1" applyFont="1" applyBorder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8" fillId="2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Fill="1" applyBorder="1"/>
    <xf numFmtId="0" fontId="0" fillId="0" borderId="14" xfId="0" applyBorder="1" applyAlignment="1">
      <alignment horizontal="center"/>
    </xf>
    <xf numFmtId="0" fontId="12" fillId="2" borderId="11" xfId="0" applyFont="1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" fillId="0" borderId="6" xfId="1" applyFont="1" applyBorder="1" applyAlignment="1">
      <alignment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0" sqref="E10"/>
    </sheetView>
  </sheetViews>
  <sheetFormatPr defaultRowHeight="15"/>
  <cols>
    <col min="1" max="1" width="6.7109375" customWidth="1"/>
    <col min="2" max="2" width="39.7109375" customWidth="1"/>
    <col min="3" max="3" width="13.7109375" customWidth="1"/>
    <col min="4" max="4" width="11.7109375" customWidth="1"/>
    <col min="5" max="5" width="15.42578125" customWidth="1"/>
  </cols>
  <sheetData>
    <row r="1" spans="1:6" ht="26.25" customHeight="1">
      <c r="A1" s="75" t="s">
        <v>103</v>
      </c>
      <c r="B1" s="75"/>
      <c r="C1" s="75"/>
      <c r="D1" s="75"/>
      <c r="E1" s="75"/>
      <c r="F1" s="75"/>
    </row>
    <row r="2" spans="1:6" ht="29.25" customHeight="1">
      <c r="A2" s="75" t="s">
        <v>1</v>
      </c>
      <c r="B2" s="75"/>
      <c r="C2" s="75"/>
      <c r="D2" s="75"/>
      <c r="E2" s="75"/>
    </row>
    <row r="3" spans="1:6" ht="26.25" customHeight="1">
      <c r="A3" s="75" t="s">
        <v>2</v>
      </c>
      <c r="B3" s="75"/>
      <c r="C3" s="75"/>
      <c r="D3" s="75"/>
      <c r="E3" s="75"/>
    </row>
    <row r="4" spans="1:6" ht="24" customHeight="1"/>
    <row r="5" spans="1:6" ht="30.75" customHeight="1">
      <c r="A5" s="2" t="s">
        <v>3</v>
      </c>
      <c r="B5" s="2" t="s">
        <v>6</v>
      </c>
      <c r="C5" s="2" t="s">
        <v>5</v>
      </c>
      <c r="D5" s="2" t="s">
        <v>4</v>
      </c>
      <c r="E5" s="2" t="s">
        <v>7</v>
      </c>
    </row>
    <row r="6" spans="1:6" ht="25.5" customHeight="1">
      <c r="A6" s="33">
        <v>1</v>
      </c>
      <c r="B6" s="34" t="s">
        <v>8</v>
      </c>
      <c r="C6" s="34">
        <f>L.A!F13</f>
        <v>4071500</v>
      </c>
      <c r="D6" s="34">
        <f>L.A!F14</f>
        <v>1061000</v>
      </c>
      <c r="E6" s="34">
        <f>C6+D6</f>
        <v>5132500</v>
      </c>
    </row>
    <row r="7" spans="1:6" ht="24" customHeight="1" thickBot="1">
      <c r="A7" s="33">
        <v>4</v>
      </c>
      <c r="B7" s="34" t="s">
        <v>96</v>
      </c>
      <c r="C7" s="34">
        <f>'G .F'!F52</f>
        <v>5858950</v>
      </c>
      <c r="D7" s="34">
        <f>'G .F'!F53</f>
        <v>2565080</v>
      </c>
      <c r="E7" s="34">
        <f t="shared" ref="E7" si="0">C7+D7</f>
        <v>8424030</v>
      </c>
    </row>
    <row r="8" spans="1:6" ht="26.25" customHeight="1" thickTop="1" thickBot="1">
      <c r="A8" s="35"/>
      <c r="B8" s="76" t="s">
        <v>9</v>
      </c>
      <c r="C8" s="77"/>
      <c r="D8" s="78"/>
      <c r="E8" s="85">
        <f>SUM(E6:E7)</f>
        <v>13556530</v>
      </c>
      <c r="F8" s="6"/>
    </row>
    <row r="9" spans="1:6" ht="15.75" thickTop="1">
      <c r="C9">
        <f>C7+C6</f>
        <v>9930450</v>
      </c>
      <c r="D9">
        <f>D7+D6</f>
        <v>3626080</v>
      </c>
      <c r="E9" s="86">
        <f>C9+D9</f>
        <v>13556530</v>
      </c>
    </row>
    <row r="10" spans="1:6">
      <c r="D10" t="s">
        <v>105</v>
      </c>
      <c r="E10" s="86">
        <v>10000000</v>
      </c>
    </row>
  </sheetData>
  <mergeCells count="4">
    <mergeCell ref="A2:E2"/>
    <mergeCell ref="A3:E3"/>
    <mergeCell ref="B8:D8"/>
    <mergeCell ref="A1:F1"/>
  </mergeCells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7" workbookViewId="0">
      <selection activeCell="D13" sqref="D13"/>
    </sheetView>
  </sheetViews>
  <sheetFormatPr defaultRowHeight="15"/>
  <cols>
    <col min="1" max="1" width="5.7109375" customWidth="1"/>
    <col min="2" max="2" width="41.7109375" customWidth="1"/>
    <col min="3" max="3" width="7.5703125" customWidth="1"/>
    <col min="4" max="4" width="7" customWidth="1"/>
    <col min="5" max="5" width="13.85546875" customWidth="1"/>
    <col min="6" max="6" width="14.7109375" customWidth="1"/>
  </cols>
  <sheetData>
    <row r="1" spans="1:9" ht="23.25" customHeight="1">
      <c r="A1" s="75" t="s">
        <v>103</v>
      </c>
      <c r="B1" s="75"/>
      <c r="C1" s="75"/>
      <c r="D1" s="75"/>
      <c r="E1" s="75"/>
      <c r="F1" s="75"/>
    </row>
    <row r="2" spans="1:9" ht="21.75" customHeight="1">
      <c r="A2" s="79" t="s">
        <v>10</v>
      </c>
      <c r="B2" s="79"/>
      <c r="C2" s="79"/>
      <c r="D2" s="79"/>
      <c r="E2" s="79"/>
      <c r="F2" s="79"/>
    </row>
    <row r="3" spans="1:9" ht="27" customHeight="1">
      <c r="A3" s="14" t="s">
        <v>11</v>
      </c>
      <c r="B3" s="2" t="s">
        <v>6</v>
      </c>
      <c r="C3" s="2" t="s">
        <v>12</v>
      </c>
      <c r="D3" s="2" t="s">
        <v>13</v>
      </c>
      <c r="E3" s="2" t="s">
        <v>14</v>
      </c>
      <c r="F3" s="2" t="s">
        <v>15</v>
      </c>
      <c r="G3" s="6"/>
    </row>
    <row r="4" spans="1:9" ht="19.5" customHeight="1">
      <c r="A4" s="10"/>
      <c r="B4" s="69" t="s">
        <v>24</v>
      </c>
      <c r="C4" s="10"/>
      <c r="D4" s="10"/>
      <c r="E4" s="10"/>
      <c r="F4" s="10"/>
      <c r="G4" s="6"/>
    </row>
    <row r="5" spans="1:9" ht="17.25" customHeight="1">
      <c r="A5" s="10"/>
      <c r="B5" s="18" t="s">
        <v>16</v>
      </c>
      <c r="C5" s="10"/>
      <c r="D5" s="10"/>
      <c r="E5" s="10"/>
      <c r="F5" s="10"/>
      <c r="G5" s="6"/>
    </row>
    <row r="6" spans="1:9" ht="18.75">
      <c r="A6" s="12">
        <v>1</v>
      </c>
      <c r="B6" s="10" t="s">
        <v>17</v>
      </c>
      <c r="C6" s="12" t="s">
        <v>3</v>
      </c>
      <c r="D6" s="70">
        <v>19</v>
      </c>
      <c r="E6" s="10">
        <v>40000</v>
      </c>
      <c r="F6" s="10">
        <f>D6*E6</f>
        <v>760000</v>
      </c>
      <c r="G6" s="6"/>
    </row>
    <row r="7" spans="1:9" ht="18.75">
      <c r="A7" s="12">
        <v>2</v>
      </c>
      <c r="B7" s="10" t="s">
        <v>18</v>
      </c>
      <c r="C7" s="12" t="s">
        <v>3</v>
      </c>
      <c r="D7" s="70">
        <v>19</v>
      </c>
      <c r="E7" s="10">
        <v>10000</v>
      </c>
      <c r="F7" s="10">
        <f t="shared" ref="F7:F12" si="0">D7*E7</f>
        <v>190000</v>
      </c>
      <c r="G7" s="6"/>
    </row>
    <row r="8" spans="1:9">
      <c r="A8" s="12">
        <v>3</v>
      </c>
      <c r="B8" s="10" t="s">
        <v>19</v>
      </c>
      <c r="C8" s="12" t="s">
        <v>3</v>
      </c>
      <c r="D8" s="70">
        <v>19</v>
      </c>
      <c r="E8" s="10">
        <v>12000</v>
      </c>
      <c r="F8" s="10">
        <f t="shared" si="0"/>
        <v>228000</v>
      </c>
      <c r="G8" s="6"/>
    </row>
    <row r="9" spans="1:9">
      <c r="A9" s="12">
        <v>4</v>
      </c>
      <c r="B9" s="10" t="s">
        <v>20</v>
      </c>
      <c r="C9" s="12" t="s">
        <v>25</v>
      </c>
      <c r="D9" s="70">
        <v>340</v>
      </c>
      <c r="E9" s="10">
        <v>6500</v>
      </c>
      <c r="F9" s="10">
        <f t="shared" si="0"/>
        <v>2210000</v>
      </c>
      <c r="G9" s="6"/>
    </row>
    <row r="10" spans="1:9" ht="18.75">
      <c r="A10" s="12">
        <v>5</v>
      </c>
      <c r="B10" s="10" t="s">
        <v>21</v>
      </c>
      <c r="C10" s="12" t="s">
        <v>3</v>
      </c>
      <c r="D10" s="70">
        <v>19</v>
      </c>
      <c r="E10" s="10">
        <v>7000</v>
      </c>
      <c r="F10" s="10">
        <f t="shared" si="0"/>
        <v>133000</v>
      </c>
      <c r="G10" s="6"/>
    </row>
    <row r="11" spans="1:9" ht="19.5" customHeight="1">
      <c r="A11" s="12">
        <v>6</v>
      </c>
      <c r="B11" s="43" t="s">
        <v>91</v>
      </c>
      <c r="C11" s="12" t="s">
        <v>3</v>
      </c>
      <c r="D11" s="70">
        <v>19</v>
      </c>
      <c r="E11" s="10">
        <v>24000</v>
      </c>
      <c r="F11" s="10">
        <f t="shared" si="0"/>
        <v>456000</v>
      </c>
      <c r="G11" s="6"/>
    </row>
    <row r="12" spans="1:9" ht="18.75">
      <c r="A12" s="12">
        <v>7</v>
      </c>
      <c r="B12" s="11" t="s">
        <v>22</v>
      </c>
      <c r="C12" s="13" t="s">
        <v>26</v>
      </c>
      <c r="D12" s="71">
        <v>945</v>
      </c>
      <c r="E12" s="11">
        <v>100</v>
      </c>
      <c r="F12" s="10">
        <f t="shared" si="0"/>
        <v>94500</v>
      </c>
      <c r="G12" s="6"/>
    </row>
    <row r="13" spans="1:9" ht="22.5" customHeight="1">
      <c r="A13" s="4"/>
      <c r="B13" s="2" t="s">
        <v>7</v>
      </c>
      <c r="C13" s="4"/>
      <c r="D13" s="4"/>
      <c r="E13" s="4"/>
      <c r="F13" s="31">
        <f>SUM(F6:F12)</f>
        <v>4071500</v>
      </c>
      <c r="G13" s="6"/>
    </row>
    <row r="14" spans="1:9" ht="22.5" customHeight="1">
      <c r="A14" s="4"/>
      <c r="B14" s="2" t="s">
        <v>23</v>
      </c>
      <c r="C14" s="4"/>
      <c r="D14" s="4"/>
      <c r="E14" s="4"/>
      <c r="F14" s="32">
        <f>F26</f>
        <v>1061000</v>
      </c>
      <c r="G14" s="6"/>
      <c r="I14" s="29"/>
    </row>
    <row r="15" spans="1:9">
      <c r="F15" s="9"/>
    </row>
    <row r="16" spans="1:9" ht="23.25" customHeight="1">
      <c r="A16" s="75" t="s">
        <v>0</v>
      </c>
      <c r="B16" s="75"/>
      <c r="C16" s="75"/>
      <c r="D16" s="75"/>
      <c r="E16" s="75"/>
      <c r="F16" s="75"/>
    </row>
    <row r="17" spans="1:6" ht="25.5" customHeight="1">
      <c r="A17" s="79" t="s">
        <v>10</v>
      </c>
      <c r="B17" s="79"/>
      <c r="C17" s="79"/>
      <c r="D17" s="79"/>
      <c r="E17" s="79"/>
      <c r="F17" s="79"/>
    </row>
    <row r="18" spans="1:6" ht="30">
      <c r="A18" s="14" t="s">
        <v>11</v>
      </c>
      <c r="B18" s="2" t="s">
        <v>6</v>
      </c>
      <c r="C18" s="2" t="s">
        <v>12</v>
      </c>
      <c r="D18" s="2" t="s">
        <v>13</v>
      </c>
      <c r="E18" s="2" t="s">
        <v>14</v>
      </c>
      <c r="F18" s="2" t="s">
        <v>15</v>
      </c>
    </row>
    <row r="19" spans="1:6">
      <c r="A19" s="10"/>
      <c r="B19" s="69" t="s">
        <v>23</v>
      </c>
      <c r="C19" s="10"/>
      <c r="D19" s="10"/>
      <c r="E19" s="10"/>
      <c r="F19" s="10"/>
    </row>
    <row r="20" spans="1:6">
      <c r="A20" s="10"/>
      <c r="B20" s="18" t="s">
        <v>16</v>
      </c>
      <c r="C20" s="10"/>
      <c r="D20" s="10"/>
      <c r="E20" s="10"/>
      <c r="F20" s="10"/>
    </row>
    <row r="21" spans="1:6" ht="35.25" customHeight="1">
      <c r="A21" s="37">
        <v>1</v>
      </c>
      <c r="B21" s="36" t="s">
        <v>74</v>
      </c>
      <c r="C21" s="37" t="s">
        <v>3</v>
      </c>
      <c r="D21" s="37">
        <f>D6</f>
        <v>19</v>
      </c>
      <c r="E21" s="38">
        <v>15000</v>
      </c>
      <c r="F21" s="38">
        <f>D21*E21</f>
        <v>285000</v>
      </c>
    </row>
    <row r="22" spans="1:6" ht="27.75" customHeight="1">
      <c r="A22" s="37">
        <v>2</v>
      </c>
      <c r="B22" s="39" t="s">
        <v>75</v>
      </c>
      <c r="C22" s="37" t="s">
        <v>3</v>
      </c>
      <c r="D22" s="37">
        <f>D8</f>
        <v>19</v>
      </c>
      <c r="E22" s="38">
        <v>4000</v>
      </c>
      <c r="F22" s="38">
        <f t="shared" ref="F22:F25" si="1">D22*E22</f>
        <v>76000</v>
      </c>
    </row>
    <row r="23" spans="1:6" ht="33" customHeight="1">
      <c r="A23" s="37">
        <v>3</v>
      </c>
      <c r="B23" s="39" t="s">
        <v>76</v>
      </c>
      <c r="C23" s="37"/>
      <c r="D23" s="37"/>
      <c r="E23" s="38"/>
      <c r="F23" s="38"/>
    </row>
    <row r="24" spans="1:6" ht="17.25" customHeight="1">
      <c r="A24" s="12"/>
      <c r="B24" s="10" t="s">
        <v>20</v>
      </c>
      <c r="C24" s="12" t="s">
        <v>26</v>
      </c>
      <c r="D24" s="12">
        <f>D9*3</f>
        <v>1020</v>
      </c>
      <c r="E24" s="10">
        <v>500</v>
      </c>
      <c r="F24" s="10">
        <f t="shared" si="1"/>
        <v>510000</v>
      </c>
    </row>
    <row r="25" spans="1:6" ht="51" customHeight="1">
      <c r="A25" s="37">
        <v>4</v>
      </c>
      <c r="B25" s="39" t="s">
        <v>77</v>
      </c>
      <c r="C25" s="37" t="s">
        <v>3</v>
      </c>
      <c r="D25" s="37">
        <f>D10</f>
        <v>19</v>
      </c>
      <c r="E25" s="38">
        <v>10000</v>
      </c>
      <c r="F25" s="38">
        <f t="shared" si="1"/>
        <v>190000</v>
      </c>
    </row>
    <row r="26" spans="1:6" ht="20.25" customHeight="1">
      <c r="A26" s="4"/>
      <c r="B26" s="2" t="s">
        <v>7</v>
      </c>
      <c r="C26" s="4"/>
      <c r="D26" s="4"/>
      <c r="E26" s="4"/>
      <c r="F26" s="31">
        <f>SUM(F21:F25)</f>
        <v>1061000</v>
      </c>
    </row>
    <row r="44" spans="1:1">
      <c r="A44" s="29"/>
    </row>
    <row r="45" spans="1:1">
      <c r="A45" s="29"/>
    </row>
    <row r="46" spans="1:1">
      <c r="A46" s="29"/>
    </row>
    <row r="47" spans="1:1">
      <c r="A47" s="29"/>
    </row>
    <row r="48" spans="1: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>
      <c r="A53" s="29"/>
    </row>
    <row r="54" spans="1:1">
      <c r="A54" s="29"/>
    </row>
    <row r="55" spans="1:1">
      <c r="A55" s="29"/>
    </row>
    <row r="56" spans="1:1">
      <c r="A56" s="29"/>
    </row>
    <row r="57" spans="1:1">
      <c r="A57" s="29"/>
    </row>
    <row r="58" spans="1:1">
      <c r="A58" s="29"/>
    </row>
    <row r="59" spans="1:1">
      <c r="A59" s="29"/>
    </row>
    <row r="60" spans="1:1">
      <c r="A60" s="29"/>
    </row>
    <row r="61" spans="1:1">
      <c r="A61" s="29"/>
    </row>
    <row r="62" spans="1:1">
      <c r="A62" s="29"/>
    </row>
    <row r="63" spans="1:1">
      <c r="A63" s="29"/>
    </row>
    <row r="64" spans="1:1">
      <c r="A64" s="29"/>
    </row>
    <row r="65" spans="1:1">
      <c r="A65" s="29"/>
    </row>
    <row r="66" spans="1:1">
      <c r="A66" s="29"/>
    </row>
    <row r="67" spans="1:1">
      <c r="A67" s="29"/>
    </row>
    <row r="68" spans="1:1">
      <c r="A68" s="29"/>
    </row>
    <row r="69" spans="1:1">
      <c r="A69" s="29"/>
    </row>
    <row r="70" spans="1:1">
      <c r="A70" s="29"/>
    </row>
    <row r="71" spans="1:1">
      <c r="A71" s="29"/>
    </row>
    <row r="72" spans="1:1">
      <c r="A72" s="29"/>
    </row>
    <row r="73" spans="1:1">
      <c r="A73" s="29"/>
    </row>
    <row r="74" spans="1:1">
      <c r="A74" s="29"/>
    </row>
    <row r="75" spans="1:1">
      <c r="A75" s="29"/>
    </row>
    <row r="76" spans="1:1">
      <c r="A76" s="29"/>
    </row>
    <row r="77" spans="1:1">
      <c r="A77" s="29"/>
    </row>
    <row r="78" spans="1:1">
      <c r="A78" s="29"/>
    </row>
    <row r="79" spans="1:1">
      <c r="A79" s="29"/>
    </row>
    <row r="80" spans="1:1">
      <c r="A80" s="29"/>
    </row>
  </sheetData>
  <mergeCells count="4">
    <mergeCell ref="A1:F1"/>
    <mergeCell ref="A2:F2"/>
    <mergeCell ref="A16:F16"/>
    <mergeCell ref="A17:F17"/>
  </mergeCells>
  <phoneticPr fontId="11"/>
  <pageMargins left="0.5" right="0.5" top="1.25" bottom="1" header="0.3" footer="0.3"/>
  <pageSetup paperSize="9" orientation="portrait" r:id="rId1"/>
  <headerFooter>
    <oddHeader>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topLeftCell="A44" workbookViewId="0">
      <selection activeCell="D51" sqref="D51"/>
    </sheetView>
  </sheetViews>
  <sheetFormatPr defaultRowHeight="15"/>
  <cols>
    <col min="1" max="1" width="5.85546875" customWidth="1"/>
    <col min="2" max="2" width="45.5703125" customWidth="1"/>
    <col min="3" max="3" width="5.7109375" customWidth="1"/>
    <col min="4" max="4" width="6" customWidth="1"/>
    <col min="5" max="5" width="10.7109375" customWidth="1"/>
    <col min="6" max="6" width="17.5703125" customWidth="1"/>
  </cols>
  <sheetData>
    <row r="1" spans="1:7" ht="20.25" customHeight="1">
      <c r="A1" s="75" t="s">
        <v>103</v>
      </c>
      <c r="B1" s="75"/>
      <c r="C1" s="75"/>
      <c r="D1" s="75"/>
      <c r="E1" s="75"/>
      <c r="F1" s="75"/>
    </row>
    <row r="2" spans="1:7" ht="19.5" customHeight="1">
      <c r="A2" s="79"/>
      <c r="B2" s="79"/>
      <c r="C2" s="79"/>
      <c r="D2" s="79"/>
      <c r="E2" s="79"/>
      <c r="F2" s="79"/>
    </row>
    <row r="3" spans="1:7" ht="28.5" customHeight="1">
      <c r="A3" s="17" t="s">
        <v>11</v>
      </c>
      <c r="B3" s="15" t="s">
        <v>6</v>
      </c>
      <c r="C3" s="15" t="s">
        <v>12</v>
      </c>
      <c r="D3" s="15" t="s">
        <v>13</v>
      </c>
      <c r="E3" s="15" t="s">
        <v>14</v>
      </c>
      <c r="F3" s="2" t="s">
        <v>15</v>
      </c>
      <c r="G3" s="6"/>
    </row>
    <row r="4" spans="1:7" ht="18.75" customHeight="1">
      <c r="A4" s="16"/>
      <c r="B4" s="19" t="s">
        <v>24</v>
      </c>
      <c r="C4" s="6"/>
      <c r="D4" s="6"/>
      <c r="E4" s="6"/>
      <c r="F4" s="10"/>
      <c r="G4" s="6"/>
    </row>
    <row r="5" spans="1:7" ht="18" customHeight="1">
      <c r="A5" s="23" t="s">
        <v>35</v>
      </c>
      <c r="B5" s="19" t="s">
        <v>36</v>
      </c>
      <c r="C5" s="6"/>
      <c r="D5" s="6"/>
      <c r="E5" s="6"/>
      <c r="F5" s="10"/>
      <c r="G5" s="6"/>
    </row>
    <row r="6" spans="1:7">
      <c r="A6" s="16">
        <v>1</v>
      </c>
      <c r="B6" s="6" t="s">
        <v>28</v>
      </c>
      <c r="C6" s="6"/>
      <c r="D6" s="6"/>
      <c r="E6" s="6"/>
      <c r="F6" s="10"/>
      <c r="G6" s="6"/>
    </row>
    <row r="7" spans="1:7">
      <c r="A7" s="16"/>
      <c r="B7" s="6" t="s">
        <v>29</v>
      </c>
      <c r="C7" s="6"/>
      <c r="D7" s="74"/>
      <c r="E7" s="6"/>
      <c r="F7" s="10"/>
      <c r="G7" s="6"/>
    </row>
    <row r="8" spans="1:7">
      <c r="A8" s="16"/>
      <c r="B8" s="6" t="s">
        <v>30</v>
      </c>
      <c r="C8" s="16" t="s">
        <v>32</v>
      </c>
      <c r="D8" s="72">
        <v>126</v>
      </c>
      <c r="E8" s="6">
        <v>4000</v>
      </c>
      <c r="F8" s="10">
        <f>D8*E8</f>
        <v>504000</v>
      </c>
      <c r="G8" s="6"/>
    </row>
    <row r="9" spans="1:7" hidden="1">
      <c r="A9" s="16">
        <v>2</v>
      </c>
      <c r="B9" s="24" t="s">
        <v>97</v>
      </c>
      <c r="C9" s="16" t="s">
        <v>32</v>
      </c>
      <c r="D9" s="72"/>
      <c r="E9" s="6">
        <v>9500</v>
      </c>
      <c r="F9" s="10">
        <f t="shared" ref="F9:F10" si="0">D9*E9</f>
        <v>0</v>
      </c>
      <c r="G9" s="6"/>
    </row>
    <row r="10" spans="1:7">
      <c r="A10" s="13">
        <v>3</v>
      </c>
      <c r="B10" s="25" t="s">
        <v>37</v>
      </c>
      <c r="C10" s="21" t="s">
        <v>27</v>
      </c>
      <c r="D10" s="73">
        <v>2</v>
      </c>
      <c r="E10" s="8">
        <v>20000</v>
      </c>
      <c r="F10" s="10">
        <f t="shared" si="0"/>
        <v>40000</v>
      </c>
      <c r="G10" s="6"/>
    </row>
    <row r="11" spans="1:7" ht="24" customHeight="1">
      <c r="A11" s="3"/>
      <c r="B11" s="26" t="s">
        <v>38</v>
      </c>
      <c r="C11" s="5"/>
      <c r="D11" s="22"/>
      <c r="E11" s="5"/>
      <c r="F11" s="44">
        <f>SUM(F8:F10)</f>
        <v>544000</v>
      </c>
      <c r="G11" s="6"/>
    </row>
    <row r="12" spans="1:7" ht="18.75" customHeight="1">
      <c r="A12" s="47" t="s">
        <v>46</v>
      </c>
      <c r="B12" s="27" t="s">
        <v>39</v>
      </c>
      <c r="C12" s="6"/>
      <c r="D12" s="16"/>
      <c r="E12" s="6"/>
      <c r="F12" s="10"/>
      <c r="G12" s="6"/>
    </row>
    <row r="13" spans="1:7">
      <c r="A13" s="12">
        <v>1</v>
      </c>
      <c r="B13" s="24" t="s">
        <v>40</v>
      </c>
      <c r="C13" s="20"/>
      <c r="D13" s="6"/>
      <c r="E13" s="6"/>
      <c r="F13" s="10"/>
      <c r="G13" s="6"/>
    </row>
    <row r="14" spans="1:7" hidden="1">
      <c r="A14" s="12"/>
      <c r="B14" s="24" t="s">
        <v>41</v>
      </c>
      <c r="C14" s="20" t="s">
        <v>3</v>
      </c>
      <c r="D14" s="16">
        <v>0</v>
      </c>
      <c r="E14" s="6">
        <v>1000</v>
      </c>
      <c r="F14" s="10">
        <f>D14*E14</f>
        <v>0</v>
      </c>
      <c r="G14" s="6"/>
    </row>
    <row r="15" spans="1:7">
      <c r="A15" s="12"/>
      <c r="B15" s="24" t="s">
        <v>42</v>
      </c>
      <c r="C15" s="20" t="s">
        <v>3</v>
      </c>
      <c r="D15" s="72">
        <v>38</v>
      </c>
      <c r="E15" s="6">
        <v>2000</v>
      </c>
      <c r="F15" s="10">
        <f t="shared" ref="F15:F18" si="1">D15*E15</f>
        <v>76000</v>
      </c>
      <c r="G15" s="6"/>
    </row>
    <row r="16" spans="1:7">
      <c r="A16" s="12">
        <v>2</v>
      </c>
      <c r="B16" s="24" t="s">
        <v>43</v>
      </c>
      <c r="C16" s="20" t="s">
        <v>3</v>
      </c>
      <c r="D16" s="72">
        <v>38</v>
      </c>
      <c r="E16" s="6">
        <v>4500</v>
      </c>
      <c r="F16" s="10">
        <f t="shared" si="1"/>
        <v>171000</v>
      </c>
      <c r="G16" s="6"/>
    </row>
    <row r="17" spans="1:7">
      <c r="A17" s="12"/>
      <c r="B17" s="24" t="s">
        <v>44</v>
      </c>
      <c r="C17" s="20" t="s">
        <v>3</v>
      </c>
      <c r="D17" s="72">
        <v>10</v>
      </c>
      <c r="E17" s="6">
        <v>5000</v>
      </c>
      <c r="F17" s="10">
        <f t="shared" si="1"/>
        <v>50000</v>
      </c>
      <c r="G17" s="6"/>
    </row>
    <row r="18" spans="1:7">
      <c r="A18" s="13">
        <v>3</v>
      </c>
      <c r="B18" s="25" t="s">
        <v>37</v>
      </c>
      <c r="C18" s="21" t="s">
        <v>27</v>
      </c>
      <c r="D18" s="72">
        <v>10</v>
      </c>
      <c r="E18" s="8">
        <v>10000</v>
      </c>
      <c r="F18" s="11">
        <f t="shared" si="1"/>
        <v>100000</v>
      </c>
      <c r="G18" s="6"/>
    </row>
    <row r="19" spans="1:7" ht="24.75" customHeight="1">
      <c r="A19" s="3"/>
      <c r="B19" s="26" t="s">
        <v>45</v>
      </c>
      <c r="C19" s="5"/>
      <c r="D19" s="22"/>
      <c r="E19" s="5"/>
      <c r="F19" s="32">
        <f>SUM(F14:F18)</f>
        <v>397000</v>
      </c>
      <c r="G19" s="6"/>
    </row>
    <row r="20" spans="1:7" ht="18.75" customHeight="1">
      <c r="A20" s="47" t="s">
        <v>47</v>
      </c>
      <c r="B20" s="27" t="s">
        <v>48</v>
      </c>
      <c r="C20" s="6"/>
      <c r="D20" s="16"/>
      <c r="E20" s="6"/>
      <c r="F20" s="10"/>
      <c r="G20" s="6"/>
    </row>
    <row r="21" spans="1:7">
      <c r="A21" s="12">
        <v>1</v>
      </c>
      <c r="B21" s="24" t="s">
        <v>49</v>
      </c>
      <c r="C21" s="6"/>
      <c r="D21" s="16"/>
      <c r="E21" s="6"/>
      <c r="F21" s="10"/>
      <c r="G21" s="6"/>
    </row>
    <row r="22" spans="1:7">
      <c r="A22" s="12"/>
      <c r="B22" s="24" t="s">
        <v>93</v>
      </c>
      <c r="C22" s="16" t="s">
        <v>33</v>
      </c>
      <c r="D22" s="72">
        <v>29</v>
      </c>
      <c r="E22" s="6">
        <v>17000</v>
      </c>
      <c r="F22" s="10">
        <f>D22*E22</f>
        <v>493000</v>
      </c>
      <c r="G22" s="6"/>
    </row>
    <row r="23" spans="1:7">
      <c r="A23" s="12"/>
      <c r="B23" s="24" t="s">
        <v>101</v>
      </c>
      <c r="C23" s="16" t="s">
        <v>33</v>
      </c>
      <c r="D23" s="72">
        <v>10</v>
      </c>
      <c r="E23" s="6">
        <v>17000</v>
      </c>
      <c r="F23" s="10">
        <f t="shared" ref="F23:F26" si="2">D23*E23</f>
        <v>170000</v>
      </c>
      <c r="G23" s="6"/>
    </row>
    <row r="24" spans="1:7">
      <c r="A24" s="12">
        <v>2</v>
      </c>
      <c r="B24" s="24" t="s">
        <v>50</v>
      </c>
      <c r="C24" s="16"/>
      <c r="D24" s="72"/>
      <c r="E24" s="6"/>
      <c r="F24" s="10"/>
      <c r="G24" s="6"/>
    </row>
    <row r="25" spans="1:7">
      <c r="A25" s="12"/>
      <c r="B25" s="48" t="s">
        <v>94</v>
      </c>
      <c r="C25" s="16" t="s">
        <v>33</v>
      </c>
      <c r="D25" s="72">
        <v>19</v>
      </c>
      <c r="E25" s="6">
        <v>90000</v>
      </c>
      <c r="F25" s="10">
        <f t="shared" si="2"/>
        <v>1710000</v>
      </c>
      <c r="G25" s="6"/>
    </row>
    <row r="26" spans="1:7" ht="16.5" customHeight="1">
      <c r="A26" s="13">
        <v>3</v>
      </c>
      <c r="B26" s="25" t="s">
        <v>37</v>
      </c>
      <c r="C26" s="7" t="s">
        <v>27</v>
      </c>
      <c r="D26" s="73">
        <v>10</v>
      </c>
      <c r="E26" s="8">
        <v>10000</v>
      </c>
      <c r="F26" s="10">
        <f t="shared" si="2"/>
        <v>100000</v>
      </c>
      <c r="G26" s="6"/>
    </row>
    <row r="27" spans="1:7" ht="27.75" customHeight="1">
      <c r="A27" s="3"/>
      <c r="B27" s="26" t="s">
        <v>51</v>
      </c>
      <c r="C27" s="22"/>
      <c r="D27" s="22"/>
      <c r="E27" s="5"/>
      <c r="F27" s="32">
        <f>SUM(F22:F26)</f>
        <v>2473000</v>
      </c>
      <c r="G27" s="6"/>
    </row>
    <row r="28" spans="1:7" ht="22.5" customHeight="1">
      <c r="A28" s="47" t="s">
        <v>52</v>
      </c>
      <c r="B28" s="28" t="s">
        <v>53</v>
      </c>
      <c r="C28" s="16"/>
      <c r="D28" s="16"/>
      <c r="E28" s="6"/>
      <c r="F28" s="45"/>
      <c r="G28" s="6"/>
    </row>
    <row r="29" spans="1:7">
      <c r="A29" s="12">
        <v>1</v>
      </c>
      <c r="B29" s="6" t="s">
        <v>54</v>
      </c>
      <c r="C29" s="12"/>
      <c r="D29" s="16"/>
      <c r="E29" s="6"/>
      <c r="F29" s="10"/>
      <c r="G29" s="6"/>
    </row>
    <row r="30" spans="1:7" ht="15" customHeight="1">
      <c r="A30" s="12"/>
      <c r="B30" s="6" t="s">
        <v>55</v>
      </c>
      <c r="C30" s="12" t="s">
        <v>26</v>
      </c>
      <c r="D30" s="72">
        <v>2835</v>
      </c>
      <c r="E30" s="6">
        <v>200</v>
      </c>
      <c r="F30" s="10">
        <f>D30*E30</f>
        <v>567000</v>
      </c>
      <c r="G30" s="6"/>
    </row>
    <row r="31" spans="1:7" ht="15.75" customHeight="1">
      <c r="A31" s="12"/>
      <c r="B31" s="6" t="s">
        <v>56</v>
      </c>
      <c r="C31" s="12" t="s">
        <v>26</v>
      </c>
      <c r="D31" s="16">
        <f>D30/3</f>
        <v>945</v>
      </c>
      <c r="E31" s="6">
        <v>250</v>
      </c>
      <c r="F31" s="10">
        <f t="shared" ref="F31:F36" si="3">D31*E31</f>
        <v>236250</v>
      </c>
      <c r="G31" s="6"/>
    </row>
    <row r="32" spans="1:7" ht="16.5" customHeight="1">
      <c r="A32" s="12"/>
      <c r="B32" s="6" t="s">
        <v>57</v>
      </c>
      <c r="C32" s="12" t="s">
        <v>26</v>
      </c>
      <c r="D32" s="72">
        <v>189</v>
      </c>
      <c r="E32" s="6">
        <v>400</v>
      </c>
      <c r="F32" s="10">
        <f t="shared" si="3"/>
        <v>75600</v>
      </c>
      <c r="G32" s="6"/>
    </row>
    <row r="33" spans="1:7">
      <c r="A33" s="12">
        <v>2</v>
      </c>
      <c r="B33" s="24" t="s">
        <v>58</v>
      </c>
      <c r="C33" s="12"/>
      <c r="D33" s="16"/>
      <c r="E33" s="6"/>
      <c r="F33" s="10"/>
      <c r="G33" s="6"/>
    </row>
    <row r="34" spans="1:7">
      <c r="A34" s="12"/>
      <c r="B34" s="24" t="s">
        <v>59</v>
      </c>
      <c r="C34" s="12" t="s">
        <v>3</v>
      </c>
      <c r="D34" s="16">
        <f>D8+D9+D16+D17</f>
        <v>174</v>
      </c>
      <c r="E34" s="6">
        <v>450</v>
      </c>
      <c r="F34" s="10">
        <f t="shared" si="3"/>
        <v>78300</v>
      </c>
      <c r="G34" s="6"/>
    </row>
    <row r="35" spans="1:7">
      <c r="A35" s="12"/>
      <c r="B35" s="24" t="s">
        <v>60</v>
      </c>
      <c r="C35" s="12" t="s">
        <v>3</v>
      </c>
      <c r="D35" s="16">
        <f>D34/2</f>
        <v>87</v>
      </c>
      <c r="E35" s="6">
        <v>600</v>
      </c>
      <c r="F35" s="10">
        <f t="shared" si="3"/>
        <v>52200</v>
      </c>
      <c r="G35" s="6"/>
    </row>
    <row r="36" spans="1:7">
      <c r="A36" s="13">
        <v>3</v>
      </c>
      <c r="B36" s="25" t="s">
        <v>37</v>
      </c>
      <c r="C36" s="13" t="s">
        <v>27</v>
      </c>
      <c r="D36" s="7">
        <v>1</v>
      </c>
      <c r="E36" s="8">
        <v>10000</v>
      </c>
      <c r="F36" s="10">
        <f t="shared" si="3"/>
        <v>10000</v>
      </c>
      <c r="G36" s="6"/>
    </row>
    <row r="37" spans="1:7" ht="24" customHeight="1">
      <c r="A37" s="3"/>
      <c r="B37" s="26" t="s">
        <v>61</v>
      </c>
      <c r="C37" s="3"/>
      <c r="D37" s="22"/>
      <c r="E37" s="5"/>
      <c r="F37" s="32">
        <f>SUM(F30:F36)</f>
        <v>1019350</v>
      </c>
      <c r="G37" s="6"/>
    </row>
    <row r="38" spans="1:7" ht="20.25" customHeight="1">
      <c r="A38" s="47" t="s">
        <v>62</v>
      </c>
      <c r="B38" s="27" t="s">
        <v>63</v>
      </c>
      <c r="C38" s="12"/>
      <c r="D38" s="16"/>
      <c r="E38" s="6"/>
      <c r="F38" s="10"/>
      <c r="G38" s="6"/>
    </row>
    <row r="39" spans="1:7">
      <c r="A39" s="12">
        <v>1</v>
      </c>
      <c r="B39" s="24" t="s">
        <v>64</v>
      </c>
      <c r="C39" s="12"/>
      <c r="D39" s="16"/>
      <c r="E39" s="6"/>
      <c r="F39" s="10"/>
      <c r="G39" s="6"/>
    </row>
    <row r="40" spans="1:7">
      <c r="A40" s="12"/>
      <c r="B40" s="24" t="s">
        <v>102</v>
      </c>
      <c r="C40" s="12" t="s">
        <v>3</v>
      </c>
      <c r="D40" s="72">
        <v>10</v>
      </c>
      <c r="E40" s="6">
        <v>10000</v>
      </c>
      <c r="F40" s="10">
        <f t="shared" ref="F40:F42" si="4">D40*E40</f>
        <v>100000</v>
      </c>
      <c r="G40" s="6"/>
    </row>
    <row r="41" spans="1:7">
      <c r="A41" s="12"/>
      <c r="B41" s="24" t="s">
        <v>66</v>
      </c>
      <c r="C41" s="12" t="s">
        <v>3</v>
      </c>
      <c r="D41" s="72">
        <v>38</v>
      </c>
      <c r="E41" s="6">
        <v>2700</v>
      </c>
      <c r="F41" s="10">
        <f t="shared" si="4"/>
        <v>102600</v>
      </c>
      <c r="G41" s="6"/>
    </row>
    <row r="42" spans="1:7">
      <c r="A42" s="13">
        <v>2</v>
      </c>
      <c r="B42" s="25" t="s">
        <v>68</v>
      </c>
      <c r="C42" s="13" t="s">
        <v>3</v>
      </c>
      <c r="D42" s="73">
        <v>10</v>
      </c>
      <c r="E42" s="8">
        <v>7500</v>
      </c>
      <c r="F42" s="10">
        <f t="shared" si="4"/>
        <v>75000</v>
      </c>
      <c r="G42" s="6"/>
    </row>
    <row r="43" spans="1:7" ht="21.75" customHeight="1">
      <c r="A43" s="3"/>
      <c r="B43" s="26" t="s">
        <v>69</v>
      </c>
      <c r="C43" s="3"/>
      <c r="D43" s="22"/>
      <c r="E43" s="5"/>
      <c r="F43" s="32">
        <f>SUM(F40:F42)</f>
        <v>277600</v>
      </c>
      <c r="G43" s="6"/>
    </row>
    <row r="44" spans="1:7">
      <c r="A44" s="66" t="s">
        <v>70</v>
      </c>
      <c r="B44" s="67" t="s">
        <v>71</v>
      </c>
      <c r="C44" s="68"/>
      <c r="D44" s="68"/>
      <c r="E44" s="45"/>
      <c r="F44" s="45"/>
      <c r="G44" s="6"/>
    </row>
    <row r="45" spans="1:7">
      <c r="A45" s="13">
        <v>1</v>
      </c>
      <c r="B45" s="11" t="s">
        <v>31</v>
      </c>
      <c r="C45" s="13" t="s">
        <v>25</v>
      </c>
      <c r="D45" s="71">
        <v>142</v>
      </c>
      <c r="E45" s="11">
        <v>6500</v>
      </c>
      <c r="F45" s="11">
        <f>D45*E45</f>
        <v>923000</v>
      </c>
      <c r="G45" s="6"/>
    </row>
    <row r="46" spans="1:7" ht="20.25" customHeight="1">
      <c r="A46" s="75" t="s">
        <v>103</v>
      </c>
      <c r="B46" s="75"/>
      <c r="C46" s="75"/>
      <c r="D46" s="75"/>
      <c r="E46" s="75"/>
      <c r="F46" s="75"/>
    </row>
    <row r="47" spans="1:7" ht="19.5" customHeight="1">
      <c r="A47" s="79"/>
      <c r="B47" s="79"/>
      <c r="C47" s="79"/>
      <c r="D47" s="79"/>
      <c r="E47" s="79"/>
      <c r="F47" s="79"/>
    </row>
    <row r="48" spans="1:7" ht="28.5" customHeight="1">
      <c r="A48" s="17" t="s">
        <v>11</v>
      </c>
      <c r="B48" s="15" t="s">
        <v>6</v>
      </c>
      <c r="C48" s="15" t="s">
        <v>12</v>
      </c>
      <c r="D48" s="15" t="s">
        <v>13</v>
      </c>
      <c r="E48" s="15" t="s">
        <v>14</v>
      </c>
      <c r="F48" s="2" t="s">
        <v>15</v>
      </c>
      <c r="G48" s="6"/>
    </row>
    <row r="49" spans="1:7" ht="18.75">
      <c r="A49" s="12">
        <v>2</v>
      </c>
      <c r="B49" s="6" t="s">
        <v>21</v>
      </c>
      <c r="C49" s="12" t="s">
        <v>3</v>
      </c>
      <c r="D49" s="72">
        <v>10</v>
      </c>
      <c r="E49" s="6">
        <v>7000</v>
      </c>
      <c r="F49" s="10">
        <f>D49*E49</f>
        <v>70000</v>
      </c>
      <c r="G49" s="6"/>
    </row>
    <row r="50" spans="1:7">
      <c r="A50" s="13">
        <v>3</v>
      </c>
      <c r="B50" s="8" t="s">
        <v>19</v>
      </c>
      <c r="C50" s="13" t="s">
        <v>3</v>
      </c>
      <c r="D50" s="73">
        <v>10</v>
      </c>
      <c r="E50" s="8">
        <v>15500</v>
      </c>
      <c r="F50" s="11">
        <f>D50*E50</f>
        <v>155000</v>
      </c>
      <c r="G50" s="6"/>
    </row>
    <row r="51" spans="1:7" ht="22.5" customHeight="1">
      <c r="A51" s="3"/>
      <c r="B51" s="26" t="s">
        <v>72</v>
      </c>
      <c r="C51" s="3"/>
      <c r="D51" s="22"/>
      <c r="E51" s="5"/>
      <c r="F51" s="32">
        <f>SUM(F45:F50)</f>
        <v>1148000</v>
      </c>
      <c r="G51" s="6"/>
    </row>
    <row r="52" spans="1:7" ht="20.25" customHeight="1">
      <c r="A52" s="3"/>
      <c r="B52" s="15" t="s">
        <v>73</v>
      </c>
      <c r="C52" s="3"/>
      <c r="D52" s="22"/>
      <c r="E52" s="5"/>
      <c r="F52" s="32">
        <f>F11+F19+F27+F37+F43+F51</f>
        <v>5858950</v>
      </c>
      <c r="G52" s="6"/>
    </row>
    <row r="53" spans="1:7" ht="19.5" customHeight="1">
      <c r="A53" s="3"/>
      <c r="B53" s="15" t="s">
        <v>23</v>
      </c>
      <c r="C53" s="3"/>
      <c r="D53" s="22"/>
      <c r="E53" s="5"/>
      <c r="F53" s="31">
        <f>F143</f>
        <v>2565080</v>
      </c>
      <c r="G53" s="6"/>
    </row>
    <row r="54" spans="1:7">
      <c r="A54" s="1"/>
      <c r="B54" s="29"/>
      <c r="C54" s="30"/>
      <c r="D54" s="30"/>
      <c r="E54" s="29"/>
    </row>
    <row r="55" spans="1:7">
      <c r="A55" s="1"/>
      <c r="B55" s="29"/>
      <c r="C55" s="30"/>
      <c r="D55" s="30"/>
      <c r="E55" s="29"/>
    </row>
    <row r="56" spans="1:7">
      <c r="A56" s="1"/>
      <c r="B56" s="29"/>
      <c r="C56" s="30"/>
      <c r="D56" s="30"/>
      <c r="E56" s="29"/>
    </row>
    <row r="57" spans="1:7">
      <c r="A57" s="1"/>
      <c r="B57" s="29"/>
      <c r="C57" s="30"/>
      <c r="D57" s="30"/>
      <c r="E57" s="29"/>
    </row>
    <row r="58" spans="1:7">
      <c r="A58" s="1"/>
      <c r="B58" s="29"/>
      <c r="C58" s="30"/>
      <c r="D58" s="30"/>
      <c r="E58" s="29"/>
    </row>
    <row r="59" spans="1:7">
      <c r="A59" s="1"/>
      <c r="B59" s="29"/>
      <c r="C59" s="30"/>
      <c r="D59" s="30"/>
      <c r="E59" s="29"/>
    </row>
    <row r="60" spans="1:7">
      <c r="A60" s="1"/>
      <c r="B60" s="29"/>
      <c r="C60" s="30"/>
      <c r="D60" s="30"/>
      <c r="E60" s="29"/>
    </row>
    <row r="61" spans="1:7">
      <c r="A61" s="1"/>
      <c r="B61" s="29"/>
      <c r="C61" s="30"/>
      <c r="D61" s="30"/>
      <c r="E61" s="29"/>
    </row>
    <row r="62" spans="1:7">
      <c r="A62" s="1"/>
      <c r="B62" s="29"/>
      <c r="C62" s="30"/>
      <c r="D62" s="30"/>
      <c r="E62" s="29"/>
    </row>
    <row r="63" spans="1:7">
      <c r="A63" s="1"/>
      <c r="B63" s="29"/>
      <c r="C63" s="30"/>
      <c r="D63" s="30"/>
      <c r="E63" s="29"/>
    </row>
    <row r="64" spans="1:7">
      <c r="A64" s="1"/>
      <c r="B64" s="29"/>
      <c r="C64" s="30"/>
      <c r="D64" s="30"/>
      <c r="E64" s="29"/>
    </row>
    <row r="65" spans="1:5">
      <c r="A65" s="1"/>
      <c r="B65" s="29"/>
      <c r="C65" s="30"/>
      <c r="D65" s="30"/>
      <c r="E65" s="29"/>
    </row>
    <row r="66" spans="1:5">
      <c r="A66" s="1"/>
      <c r="B66" s="29"/>
      <c r="C66" s="30"/>
      <c r="D66" s="30"/>
      <c r="E66" s="29"/>
    </row>
    <row r="67" spans="1:5">
      <c r="A67" s="1"/>
      <c r="B67" s="29"/>
      <c r="C67" s="30"/>
      <c r="D67" s="30"/>
      <c r="E67" s="29"/>
    </row>
    <row r="68" spans="1:5" ht="15.75" customHeight="1">
      <c r="A68" s="1"/>
      <c r="B68" s="29"/>
      <c r="C68" s="30"/>
      <c r="D68" s="30"/>
      <c r="E68" s="29"/>
    </row>
    <row r="69" spans="1:5" ht="15.75" customHeight="1">
      <c r="A69" s="1"/>
      <c r="B69" s="29"/>
      <c r="C69" s="30"/>
      <c r="D69" s="30"/>
      <c r="E69" s="29"/>
    </row>
    <row r="70" spans="1:5" ht="15.75" customHeight="1">
      <c r="A70" s="1"/>
      <c r="B70" s="29"/>
      <c r="C70" s="30"/>
      <c r="D70" s="30"/>
      <c r="E70" s="29"/>
    </row>
    <row r="71" spans="1:5" ht="15.75" customHeight="1">
      <c r="A71" s="1"/>
      <c r="B71" s="29"/>
      <c r="C71" s="30"/>
      <c r="D71" s="30"/>
      <c r="E71" s="29"/>
    </row>
    <row r="72" spans="1:5" ht="15.75" customHeight="1">
      <c r="A72" s="1"/>
      <c r="B72" s="29"/>
      <c r="C72" s="30"/>
      <c r="D72" s="30"/>
      <c r="E72" s="29"/>
    </row>
    <row r="73" spans="1:5" ht="15.75" customHeight="1">
      <c r="A73" s="1"/>
      <c r="B73" s="29"/>
      <c r="C73" s="30"/>
      <c r="D73" s="30"/>
      <c r="E73" s="29"/>
    </row>
    <row r="74" spans="1:5" ht="15.75" customHeight="1">
      <c r="A74" s="1"/>
      <c r="B74" s="29"/>
      <c r="C74" s="30"/>
      <c r="D74" s="30"/>
      <c r="E74" s="29"/>
    </row>
    <row r="75" spans="1:5" ht="15.75" customHeight="1">
      <c r="A75" s="1"/>
      <c r="B75" s="29"/>
      <c r="C75" s="30"/>
      <c r="D75" s="30"/>
      <c r="E75" s="29"/>
    </row>
    <row r="76" spans="1:5" ht="15.75" customHeight="1">
      <c r="A76" s="1"/>
      <c r="B76" s="29"/>
      <c r="C76" s="30"/>
      <c r="D76" s="30"/>
      <c r="E76" s="29"/>
    </row>
    <row r="77" spans="1:5" ht="15.75" customHeight="1">
      <c r="A77" s="1"/>
      <c r="B77" s="29"/>
      <c r="C77" s="30"/>
      <c r="D77" s="30"/>
      <c r="E77" s="29"/>
    </row>
    <row r="78" spans="1:5">
      <c r="A78" s="1"/>
      <c r="B78" s="29"/>
      <c r="C78" s="30"/>
      <c r="D78" s="30"/>
      <c r="E78" s="29"/>
    </row>
    <row r="79" spans="1:5">
      <c r="A79" s="1"/>
      <c r="B79" s="29"/>
      <c r="C79" s="30"/>
      <c r="D79" s="30"/>
      <c r="E79" s="29"/>
    </row>
    <row r="80" spans="1:5">
      <c r="A80" s="1"/>
      <c r="B80" s="29"/>
      <c r="C80" s="30"/>
      <c r="D80" s="30"/>
      <c r="E80" s="29"/>
    </row>
    <row r="81" spans="1:6">
      <c r="A81" s="1"/>
      <c r="B81" s="29"/>
      <c r="C81" s="30"/>
      <c r="D81" s="30"/>
      <c r="E81" s="29"/>
    </row>
    <row r="82" spans="1:6">
      <c r="A82" s="1"/>
      <c r="B82" s="29"/>
      <c r="C82" s="30"/>
      <c r="D82" s="30"/>
      <c r="E82" s="29"/>
    </row>
    <row r="83" spans="1:6">
      <c r="A83" s="1"/>
      <c r="B83" s="29"/>
      <c r="C83" s="30"/>
      <c r="D83" s="30"/>
      <c r="E83" s="29"/>
    </row>
    <row r="84" spans="1:6">
      <c r="A84" s="1"/>
      <c r="B84" s="29"/>
      <c r="C84" s="30"/>
      <c r="D84" s="29"/>
      <c r="E84" s="29"/>
    </row>
    <row r="85" spans="1:6">
      <c r="A85" s="1"/>
      <c r="B85" s="29"/>
      <c r="C85" s="30"/>
      <c r="D85" s="29"/>
      <c r="E85" s="29"/>
    </row>
    <row r="86" spans="1:6">
      <c r="A86" s="1"/>
      <c r="B86" s="29"/>
      <c r="C86" s="30"/>
      <c r="D86" s="29"/>
      <c r="E86" s="29"/>
    </row>
    <row r="87" spans="1:6">
      <c r="A87" s="1"/>
      <c r="B87" s="29"/>
      <c r="C87" s="30"/>
      <c r="D87" s="29"/>
      <c r="E87" s="29"/>
    </row>
    <row r="88" spans="1:6">
      <c r="A88" s="1"/>
      <c r="B88" s="29"/>
      <c r="C88" s="30"/>
      <c r="D88" s="29"/>
      <c r="E88" s="29"/>
    </row>
    <row r="89" spans="1:6">
      <c r="A89" s="1"/>
      <c r="B89" s="29"/>
      <c r="C89" s="30"/>
      <c r="D89" s="29"/>
      <c r="E89" s="29"/>
    </row>
    <row r="90" spans="1:6">
      <c r="A90" s="1"/>
      <c r="B90" s="29"/>
      <c r="C90" s="30"/>
      <c r="D90" s="29"/>
      <c r="E90" s="29"/>
    </row>
    <row r="91" spans="1:6">
      <c r="A91" s="1"/>
      <c r="B91" s="29"/>
      <c r="C91" s="30"/>
      <c r="D91" s="29"/>
      <c r="E91" s="29"/>
    </row>
    <row r="92" spans="1:6">
      <c r="A92" s="1"/>
      <c r="B92" s="29"/>
      <c r="C92" s="30"/>
      <c r="D92" s="29"/>
      <c r="E92" s="29"/>
    </row>
    <row r="93" spans="1:6">
      <c r="A93" s="1"/>
      <c r="B93" s="29"/>
      <c r="C93" s="30"/>
      <c r="D93" s="29"/>
      <c r="E93" s="29"/>
    </row>
    <row r="94" spans="1:6">
      <c r="A94" s="1"/>
      <c r="B94" s="29"/>
      <c r="C94" s="30"/>
      <c r="D94" s="29"/>
      <c r="E94" s="29"/>
    </row>
    <row r="95" spans="1:6" ht="20.25" customHeight="1">
      <c r="A95" s="75" t="s">
        <v>92</v>
      </c>
      <c r="B95" s="75"/>
      <c r="C95" s="75"/>
      <c r="D95" s="75"/>
      <c r="E95" s="75"/>
      <c r="F95" s="75"/>
    </row>
    <row r="96" spans="1:6" ht="18.75" customHeight="1">
      <c r="A96" s="79" t="s">
        <v>34</v>
      </c>
      <c r="B96" s="79"/>
      <c r="C96" s="79"/>
      <c r="D96" s="79"/>
      <c r="E96" s="79"/>
      <c r="F96" s="79"/>
    </row>
    <row r="97" spans="1:6" ht="27.75" customHeight="1">
      <c r="A97" s="17" t="s">
        <v>11</v>
      </c>
      <c r="B97" s="15" t="s">
        <v>6</v>
      </c>
      <c r="C97" s="15" t="s">
        <v>12</v>
      </c>
      <c r="D97" s="15" t="s">
        <v>13</v>
      </c>
      <c r="E97" s="15" t="s">
        <v>14</v>
      </c>
      <c r="F97" s="2" t="s">
        <v>15</v>
      </c>
    </row>
    <row r="98" spans="1:6" ht="16.5" customHeight="1">
      <c r="A98" s="16"/>
      <c r="B98" s="19" t="s">
        <v>23</v>
      </c>
      <c r="C98" s="6"/>
      <c r="D98" s="6"/>
      <c r="E98" s="6"/>
      <c r="F98" s="10"/>
    </row>
    <row r="99" spans="1:6" ht="16.5" customHeight="1">
      <c r="A99" s="23" t="s">
        <v>35</v>
      </c>
      <c r="B99" s="19" t="s">
        <v>36</v>
      </c>
      <c r="C99" s="6"/>
      <c r="D99" s="6"/>
      <c r="E99" s="6"/>
      <c r="F99" s="10"/>
    </row>
    <row r="100" spans="1:6">
      <c r="A100" s="16">
        <v>1</v>
      </c>
      <c r="B100" s="6" t="s">
        <v>81</v>
      </c>
      <c r="C100" s="6"/>
      <c r="D100" s="6"/>
      <c r="E100" s="6"/>
      <c r="F100" s="10"/>
    </row>
    <row r="101" spans="1:6">
      <c r="A101" s="16"/>
      <c r="B101" s="6" t="s">
        <v>30</v>
      </c>
      <c r="C101" s="16" t="s">
        <v>32</v>
      </c>
      <c r="D101" s="16">
        <f>D8</f>
        <v>126</v>
      </c>
      <c r="E101" s="6">
        <v>2000</v>
      </c>
      <c r="F101" s="10">
        <f>D101*E101</f>
        <v>252000</v>
      </c>
    </row>
    <row r="102" spans="1:6" ht="18" hidden="1" customHeight="1">
      <c r="A102" s="12">
        <v>3</v>
      </c>
      <c r="B102" s="24" t="s">
        <v>98</v>
      </c>
      <c r="C102" s="16" t="s">
        <v>32</v>
      </c>
      <c r="D102" s="16">
        <f>D9</f>
        <v>0</v>
      </c>
      <c r="E102" s="6">
        <v>2000</v>
      </c>
      <c r="F102" s="10">
        <f t="shared" ref="F102:F103" si="5">D102*E102</f>
        <v>0</v>
      </c>
    </row>
    <row r="103" spans="1:6" ht="15.75" hidden="1" customHeight="1">
      <c r="A103" s="12">
        <v>4</v>
      </c>
      <c r="B103" s="24" t="s">
        <v>82</v>
      </c>
      <c r="C103" s="16" t="s">
        <v>32</v>
      </c>
      <c r="D103" s="16"/>
      <c r="E103" s="6">
        <v>4200</v>
      </c>
      <c r="F103" s="10">
        <f t="shared" si="5"/>
        <v>0</v>
      </c>
    </row>
    <row r="104" spans="1:6" ht="21.75" customHeight="1">
      <c r="A104" s="3"/>
      <c r="B104" s="26" t="s">
        <v>38</v>
      </c>
      <c r="C104" s="5"/>
      <c r="D104" s="22"/>
      <c r="E104" s="5"/>
      <c r="F104" s="44">
        <f>SUM(F101:F103)</f>
        <v>252000</v>
      </c>
    </row>
    <row r="105" spans="1:6" ht="19.5" customHeight="1">
      <c r="A105" s="47" t="s">
        <v>46</v>
      </c>
      <c r="B105" s="27" t="s">
        <v>39</v>
      </c>
      <c r="C105" s="6"/>
      <c r="D105" s="16"/>
      <c r="E105" s="6"/>
      <c r="F105" s="10"/>
    </row>
    <row r="106" spans="1:6" ht="17.25" customHeight="1">
      <c r="A106" s="12">
        <v>1</v>
      </c>
      <c r="B106" s="24" t="s">
        <v>83</v>
      </c>
      <c r="C106" s="20"/>
      <c r="D106" s="6"/>
      <c r="E106" s="6"/>
      <c r="F106" s="10"/>
    </row>
    <row r="107" spans="1:6" hidden="1">
      <c r="A107" s="12"/>
      <c r="B107" s="24" t="s">
        <v>41</v>
      </c>
      <c r="C107" s="20" t="s">
        <v>3</v>
      </c>
      <c r="D107" s="16">
        <v>0</v>
      </c>
      <c r="E107" s="6">
        <v>1500</v>
      </c>
      <c r="F107" s="10">
        <f>D107*E107</f>
        <v>0</v>
      </c>
    </row>
    <row r="108" spans="1:6">
      <c r="A108" s="12"/>
      <c r="B108" s="24" t="s">
        <v>42</v>
      </c>
      <c r="C108" s="20" t="s">
        <v>3</v>
      </c>
      <c r="D108" s="16">
        <f>D15</f>
        <v>38</v>
      </c>
      <c r="E108" s="6">
        <v>1500</v>
      </c>
      <c r="F108" s="10">
        <f t="shared" ref="F108:F110" si="6">D108*E108</f>
        <v>57000</v>
      </c>
    </row>
    <row r="109" spans="1:6" ht="18" customHeight="1">
      <c r="A109" s="12">
        <v>2</v>
      </c>
      <c r="B109" s="24" t="s">
        <v>84</v>
      </c>
      <c r="C109" s="20" t="s">
        <v>3</v>
      </c>
      <c r="D109" s="16">
        <f>D16</f>
        <v>38</v>
      </c>
      <c r="E109" s="6">
        <v>1500</v>
      </c>
      <c r="F109" s="10">
        <f t="shared" si="6"/>
        <v>57000</v>
      </c>
    </row>
    <row r="110" spans="1:6" ht="18.75" customHeight="1">
      <c r="A110" s="13">
        <v>3</v>
      </c>
      <c r="B110" s="24" t="s">
        <v>85</v>
      </c>
      <c r="C110" s="20" t="s">
        <v>3</v>
      </c>
      <c r="D110" s="16">
        <f>D17</f>
        <v>10</v>
      </c>
      <c r="E110" s="6">
        <v>2000</v>
      </c>
      <c r="F110" s="10">
        <f t="shared" si="6"/>
        <v>20000</v>
      </c>
    </row>
    <row r="111" spans="1:6" ht="21" customHeight="1">
      <c r="A111" s="3"/>
      <c r="B111" s="26" t="s">
        <v>45</v>
      </c>
      <c r="C111" s="5"/>
      <c r="D111" s="22"/>
      <c r="E111" s="5"/>
      <c r="F111" s="32">
        <f>SUM(F107:F110)</f>
        <v>134000</v>
      </c>
    </row>
    <row r="112" spans="1:6" ht="17.25" customHeight="1">
      <c r="A112" s="47" t="s">
        <v>47</v>
      </c>
      <c r="B112" s="27" t="s">
        <v>48</v>
      </c>
      <c r="C112" s="6"/>
      <c r="D112" s="16"/>
      <c r="E112" s="6"/>
      <c r="F112" s="10"/>
    </row>
    <row r="113" spans="1:6">
      <c r="A113" s="12">
        <v>1</v>
      </c>
      <c r="B113" s="24" t="s">
        <v>86</v>
      </c>
      <c r="C113" s="6"/>
      <c r="D113" s="16"/>
      <c r="E113" s="6"/>
      <c r="F113" s="10"/>
    </row>
    <row r="114" spans="1:6">
      <c r="A114" s="12"/>
      <c r="B114" s="24" t="s">
        <v>93</v>
      </c>
      <c r="C114" s="16" t="s">
        <v>26</v>
      </c>
      <c r="D114" s="16">
        <f>D22*300</f>
        <v>8700</v>
      </c>
      <c r="E114" s="6">
        <v>50</v>
      </c>
      <c r="F114" s="10">
        <f>D114*E114</f>
        <v>435000</v>
      </c>
    </row>
    <row r="115" spans="1:6">
      <c r="A115" s="12"/>
      <c r="B115" s="24" t="s">
        <v>101</v>
      </c>
      <c r="C115" s="16" t="s">
        <v>26</v>
      </c>
      <c r="D115" s="16">
        <f>D23*300</f>
        <v>3000</v>
      </c>
      <c r="E115" s="6">
        <v>60</v>
      </c>
      <c r="F115" s="10">
        <f t="shared" ref="F115" si="7">D115*E115</f>
        <v>180000</v>
      </c>
    </row>
    <row r="116" spans="1:6">
      <c r="A116" s="12">
        <v>2</v>
      </c>
      <c r="B116" s="24" t="s">
        <v>50</v>
      </c>
      <c r="C116" s="16"/>
      <c r="D116" s="16"/>
      <c r="E116" s="6"/>
      <c r="F116" s="10"/>
    </row>
    <row r="117" spans="1:6">
      <c r="A117" s="12"/>
      <c r="B117" s="6" t="s">
        <v>95</v>
      </c>
      <c r="C117" s="16" t="s">
        <v>26</v>
      </c>
      <c r="D117" s="16">
        <f>D25*300</f>
        <v>5700</v>
      </c>
      <c r="E117" s="6">
        <v>110</v>
      </c>
      <c r="F117" s="10">
        <f t="shared" ref="F117" si="8">D117*E117</f>
        <v>627000</v>
      </c>
    </row>
    <row r="118" spans="1:6" ht="21" customHeight="1">
      <c r="A118" s="3"/>
      <c r="B118" s="26" t="s">
        <v>51</v>
      </c>
      <c r="C118" s="22"/>
      <c r="D118" s="22"/>
      <c r="E118" s="5"/>
      <c r="F118" s="32">
        <f>SUM(F114:F117)</f>
        <v>1242000</v>
      </c>
    </row>
    <row r="119" spans="1:6" ht="17.25" customHeight="1">
      <c r="A119" s="47" t="s">
        <v>52</v>
      </c>
      <c r="B119" s="28" t="s">
        <v>53</v>
      </c>
      <c r="C119" s="16"/>
      <c r="D119" s="16"/>
      <c r="E119" s="6"/>
      <c r="F119" s="45"/>
    </row>
    <row r="120" spans="1:6">
      <c r="A120" s="12">
        <v>1</v>
      </c>
      <c r="B120" s="6" t="s">
        <v>87</v>
      </c>
      <c r="C120" s="12"/>
      <c r="D120" s="16"/>
      <c r="E120" s="6"/>
      <c r="F120" s="10"/>
    </row>
    <row r="121" spans="1:6" ht="18.75">
      <c r="A121" s="12"/>
      <c r="B121" s="6" t="s">
        <v>55</v>
      </c>
      <c r="C121" s="12" t="s">
        <v>26</v>
      </c>
      <c r="D121" s="16">
        <f>D30</f>
        <v>2835</v>
      </c>
      <c r="E121" s="6">
        <v>110</v>
      </c>
      <c r="F121" s="10">
        <f>D121*E121</f>
        <v>311850</v>
      </c>
    </row>
    <row r="122" spans="1:6" ht="18.75">
      <c r="A122" s="12"/>
      <c r="B122" s="6" t="s">
        <v>56</v>
      </c>
      <c r="C122" s="12" t="s">
        <v>26</v>
      </c>
      <c r="D122" s="16">
        <f>D31</f>
        <v>945</v>
      </c>
      <c r="E122" s="6">
        <v>150</v>
      </c>
      <c r="F122" s="10">
        <f t="shared" ref="F122:F123" si="9">D122*E122</f>
        <v>141750</v>
      </c>
    </row>
    <row r="123" spans="1:6" ht="18.75">
      <c r="A123" s="12"/>
      <c r="B123" s="6" t="s">
        <v>57</v>
      </c>
      <c r="C123" s="12" t="s">
        <v>26</v>
      </c>
      <c r="D123" s="16">
        <f>D32</f>
        <v>189</v>
      </c>
      <c r="E123" s="6">
        <v>250</v>
      </c>
      <c r="F123" s="10">
        <f t="shared" si="9"/>
        <v>47250</v>
      </c>
    </row>
    <row r="124" spans="1:6" ht="19.5" customHeight="1">
      <c r="A124" s="12">
        <v>2</v>
      </c>
      <c r="B124" s="24" t="s">
        <v>88</v>
      </c>
      <c r="C124" s="12"/>
      <c r="D124" s="16"/>
      <c r="E124" s="6"/>
      <c r="F124" s="10"/>
    </row>
    <row r="125" spans="1:6">
      <c r="A125" s="12"/>
      <c r="B125" s="24" t="s">
        <v>59</v>
      </c>
      <c r="C125" s="12" t="s">
        <v>3</v>
      </c>
      <c r="D125" s="16">
        <v>22</v>
      </c>
      <c r="E125" s="6">
        <v>60</v>
      </c>
      <c r="F125" s="10">
        <f t="shared" ref="F125:F126" si="10">D125*E125</f>
        <v>1320</v>
      </c>
    </row>
    <row r="126" spans="1:6">
      <c r="A126" s="12"/>
      <c r="B126" s="24" t="s">
        <v>60</v>
      </c>
      <c r="C126" s="12" t="s">
        <v>3</v>
      </c>
      <c r="D126" s="16">
        <v>11</v>
      </c>
      <c r="E126" s="6">
        <v>60</v>
      </c>
      <c r="F126" s="10">
        <f t="shared" si="10"/>
        <v>660</v>
      </c>
    </row>
    <row r="127" spans="1:6" ht="22.5" customHeight="1">
      <c r="A127" s="3"/>
      <c r="B127" s="26" t="s">
        <v>61</v>
      </c>
      <c r="C127" s="3"/>
      <c r="D127" s="22"/>
      <c r="E127" s="5"/>
      <c r="F127" s="32">
        <f>SUM(F121:F126)</f>
        <v>502830</v>
      </c>
    </row>
    <row r="128" spans="1:6" ht="20.25" customHeight="1">
      <c r="A128" s="47" t="s">
        <v>62</v>
      </c>
      <c r="B128" s="27" t="s">
        <v>63</v>
      </c>
      <c r="C128" s="12"/>
      <c r="D128" s="16"/>
      <c r="E128" s="6"/>
      <c r="F128" s="10"/>
    </row>
    <row r="129" spans="1:6">
      <c r="A129" s="12">
        <v>1</v>
      </c>
      <c r="B129" s="24" t="s">
        <v>64</v>
      </c>
      <c r="C129" s="12"/>
      <c r="D129" s="16"/>
      <c r="E129" s="6"/>
      <c r="F129" s="10"/>
    </row>
    <row r="130" spans="1:6">
      <c r="A130" s="12"/>
      <c r="B130" s="24" t="s">
        <v>65</v>
      </c>
      <c r="C130" s="12" t="s">
        <v>3</v>
      </c>
      <c r="D130" s="16">
        <v>3</v>
      </c>
      <c r="E130" s="6">
        <v>2100</v>
      </c>
      <c r="F130" s="10">
        <f t="shared" ref="F130:F133" si="11">D130*E130</f>
        <v>6300</v>
      </c>
    </row>
    <row r="131" spans="1:6">
      <c r="A131" s="12"/>
      <c r="B131" s="24" t="s">
        <v>66</v>
      </c>
      <c r="C131" s="12" t="s">
        <v>3</v>
      </c>
      <c r="D131" s="16">
        <v>9</v>
      </c>
      <c r="E131" s="6">
        <v>750</v>
      </c>
      <c r="F131" s="10">
        <f t="shared" si="11"/>
        <v>6750</v>
      </c>
    </row>
    <row r="132" spans="1:6">
      <c r="A132" s="12"/>
      <c r="B132" s="24" t="s">
        <v>67</v>
      </c>
      <c r="C132" s="12" t="s">
        <v>3</v>
      </c>
      <c r="D132" s="16">
        <v>12</v>
      </c>
      <c r="E132" s="6">
        <v>750</v>
      </c>
      <c r="F132" s="10">
        <f t="shared" si="11"/>
        <v>9000</v>
      </c>
    </row>
    <row r="133" spans="1:6">
      <c r="A133" s="13">
        <v>2</v>
      </c>
      <c r="B133" s="25" t="s">
        <v>89</v>
      </c>
      <c r="C133" s="13" t="s">
        <v>3</v>
      </c>
      <c r="D133" s="7">
        <v>1</v>
      </c>
      <c r="E133" s="8">
        <v>3200</v>
      </c>
      <c r="F133" s="10">
        <f t="shared" si="11"/>
        <v>3200</v>
      </c>
    </row>
    <row r="134" spans="1:6" ht="19.5" customHeight="1">
      <c r="A134" s="3"/>
      <c r="B134" s="26" t="s">
        <v>69</v>
      </c>
      <c r="C134" s="3"/>
      <c r="D134" s="22"/>
      <c r="E134" s="5"/>
      <c r="F134" s="32">
        <f>SUM(F130:F133)</f>
        <v>25250</v>
      </c>
    </row>
    <row r="135" spans="1:6" ht="19.5" customHeight="1">
      <c r="A135" s="47" t="s">
        <v>70</v>
      </c>
      <c r="B135" s="27" t="s">
        <v>71</v>
      </c>
      <c r="C135" s="12"/>
      <c r="D135" s="16"/>
      <c r="E135" s="6"/>
      <c r="F135" s="10"/>
    </row>
    <row r="136" spans="1:6">
      <c r="A136" s="12">
        <v>1</v>
      </c>
      <c r="B136" s="6" t="s">
        <v>79</v>
      </c>
      <c r="C136" s="12" t="s">
        <v>26</v>
      </c>
      <c r="D136" s="16">
        <f>D45*4</f>
        <v>568</v>
      </c>
      <c r="E136" s="6">
        <v>500</v>
      </c>
      <c r="F136" s="10">
        <f>D136*E136</f>
        <v>284000</v>
      </c>
    </row>
    <row r="137" spans="1:6" s="42" customFormat="1" ht="32.25" customHeight="1">
      <c r="A137" s="37">
        <v>2</v>
      </c>
      <c r="B137" s="46" t="s">
        <v>80</v>
      </c>
      <c r="C137" s="37" t="s">
        <v>3</v>
      </c>
      <c r="D137" s="41">
        <f>D49</f>
        <v>10</v>
      </c>
      <c r="E137" s="40">
        <v>12000</v>
      </c>
      <c r="F137" s="38">
        <f>D137*E137</f>
        <v>120000</v>
      </c>
    </row>
    <row r="138" spans="1:6" ht="16.5" customHeight="1">
      <c r="A138" s="13">
        <v>3</v>
      </c>
      <c r="B138" s="8" t="s">
        <v>78</v>
      </c>
      <c r="C138" s="13" t="s">
        <v>3</v>
      </c>
      <c r="D138" s="7">
        <v>1</v>
      </c>
      <c r="E138" s="8">
        <v>5000</v>
      </c>
      <c r="F138" s="11">
        <f>D138*E138</f>
        <v>5000</v>
      </c>
    </row>
    <row r="139" spans="1:6" ht="20.25" customHeight="1">
      <c r="A139" s="75" t="s">
        <v>92</v>
      </c>
      <c r="B139" s="75"/>
      <c r="C139" s="75"/>
      <c r="D139" s="75"/>
      <c r="E139" s="75"/>
      <c r="F139" s="75"/>
    </row>
    <row r="140" spans="1:6" ht="18.75" customHeight="1">
      <c r="A140" s="79" t="s">
        <v>34</v>
      </c>
      <c r="B140" s="79"/>
      <c r="C140" s="79"/>
      <c r="D140" s="79"/>
      <c r="E140" s="79"/>
      <c r="F140" s="79"/>
    </row>
    <row r="141" spans="1:6" ht="27.75" customHeight="1">
      <c r="A141" s="17" t="s">
        <v>11</v>
      </c>
      <c r="B141" s="15" t="s">
        <v>6</v>
      </c>
      <c r="C141" s="15" t="s">
        <v>12</v>
      </c>
      <c r="D141" s="15" t="s">
        <v>13</v>
      </c>
      <c r="E141" s="15" t="s">
        <v>14</v>
      </c>
      <c r="F141" s="2" t="s">
        <v>15</v>
      </c>
    </row>
    <row r="142" spans="1:6" ht="19.5" customHeight="1">
      <c r="A142" s="3"/>
      <c r="B142" s="26" t="s">
        <v>72</v>
      </c>
      <c r="C142" s="3"/>
      <c r="D142" s="22"/>
      <c r="E142" s="5"/>
      <c r="F142" s="32">
        <f>SUM(F136:F138)</f>
        <v>409000</v>
      </c>
    </row>
    <row r="143" spans="1:6" ht="26.25" customHeight="1">
      <c r="A143" s="3"/>
      <c r="B143" s="15" t="s">
        <v>90</v>
      </c>
      <c r="C143" s="3"/>
      <c r="D143" s="22"/>
      <c r="E143" s="5"/>
      <c r="F143" s="32">
        <f>F104+F111+F118+F127+F134+F142</f>
        <v>2565080</v>
      </c>
    </row>
    <row r="144" spans="1:6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</sheetData>
  <mergeCells count="8">
    <mergeCell ref="A139:F139"/>
    <mergeCell ref="A140:F140"/>
    <mergeCell ref="A1:F1"/>
    <mergeCell ref="A2:F2"/>
    <mergeCell ref="A95:F95"/>
    <mergeCell ref="A96:F96"/>
    <mergeCell ref="A46:F46"/>
    <mergeCell ref="A47:F47"/>
  </mergeCells>
  <phoneticPr fontId="11"/>
  <pageMargins left="0.5" right="0.5" top="0.5" bottom="0.5" header="0.3" footer="0.3"/>
  <pageSetup paperSize="9" orientation="portrait" r:id="rId1"/>
  <headerFooter>
    <oddHeader>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8" sqref="C8"/>
    </sheetView>
  </sheetViews>
  <sheetFormatPr defaultRowHeight="36" customHeight="1"/>
  <cols>
    <col min="1" max="1" width="8.5703125" style="49" customWidth="1"/>
    <col min="2" max="2" width="56.5703125" style="49" customWidth="1"/>
    <col min="3" max="3" width="25.7109375" style="56" customWidth="1"/>
    <col min="4" max="4" width="15.7109375" style="49" bestFit="1" customWidth="1"/>
    <col min="5" max="5" width="16.85546875" style="49" bestFit="1" customWidth="1"/>
    <col min="6" max="6" width="19.28515625" style="49" customWidth="1"/>
    <col min="7" max="7" width="16.28515625" style="49" customWidth="1"/>
    <col min="8" max="256" width="9.140625" style="49"/>
    <col min="257" max="257" width="8.5703125" style="49" customWidth="1"/>
    <col min="258" max="258" width="48.28515625" style="49" customWidth="1"/>
    <col min="259" max="259" width="25.7109375" style="49" customWidth="1"/>
    <col min="260" max="260" width="15.7109375" style="49" bestFit="1" customWidth="1"/>
    <col min="261" max="261" width="16.85546875" style="49" bestFit="1" customWidth="1"/>
    <col min="262" max="262" width="15.7109375" style="49" bestFit="1" customWidth="1"/>
    <col min="263" max="263" width="16.28515625" style="49" customWidth="1"/>
    <col min="264" max="512" width="9.140625" style="49"/>
    <col min="513" max="513" width="8.5703125" style="49" customWidth="1"/>
    <col min="514" max="514" width="48.28515625" style="49" customWidth="1"/>
    <col min="515" max="515" width="25.7109375" style="49" customWidth="1"/>
    <col min="516" max="516" width="15.7109375" style="49" bestFit="1" customWidth="1"/>
    <col min="517" max="517" width="16.85546875" style="49" bestFit="1" customWidth="1"/>
    <col min="518" max="518" width="15.7109375" style="49" bestFit="1" customWidth="1"/>
    <col min="519" max="519" width="16.28515625" style="49" customWidth="1"/>
    <col min="520" max="768" width="9.140625" style="49"/>
    <col min="769" max="769" width="8.5703125" style="49" customWidth="1"/>
    <col min="770" max="770" width="48.28515625" style="49" customWidth="1"/>
    <col min="771" max="771" width="25.7109375" style="49" customWidth="1"/>
    <col min="772" max="772" width="15.7109375" style="49" bestFit="1" customWidth="1"/>
    <col min="773" max="773" width="16.85546875" style="49" bestFit="1" customWidth="1"/>
    <col min="774" max="774" width="15.7109375" style="49" bestFit="1" customWidth="1"/>
    <col min="775" max="775" width="16.28515625" style="49" customWidth="1"/>
    <col min="776" max="1024" width="9.140625" style="49"/>
    <col min="1025" max="1025" width="8.5703125" style="49" customWidth="1"/>
    <col min="1026" max="1026" width="48.28515625" style="49" customWidth="1"/>
    <col min="1027" max="1027" width="25.7109375" style="49" customWidth="1"/>
    <col min="1028" max="1028" width="15.7109375" style="49" bestFit="1" customWidth="1"/>
    <col min="1029" max="1029" width="16.85546875" style="49" bestFit="1" customWidth="1"/>
    <col min="1030" max="1030" width="15.7109375" style="49" bestFit="1" customWidth="1"/>
    <col min="1031" max="1031" width="16.28515625" style="49" customWidth="1"/>
    <col min="1032" max="1280" width="9.140625" style="49"/>
    <col min="1281" max="1281" width="8.5703125" style="49" customWidth="1"/>
    <col min="1282" max="1282" width="48.28515625" style="49" customWidth="1"/>
    <col min="1283" max="1283" width="25.7109375" style="49" customWidth="1"/>
    <col min="1284" max="1284" width="15.7109375" style="49" bestFit="1" customWidth="1"/>
    <col min="1285" max="1285" width="16.85546875" style="49" bestFit="1" customWidth="1"/>
    <col min="1286" max="1286" width="15.7109375" style="49" bestFit="1" customWidth="1"/>
    <col min="1287" max="1287" width="16.28515625" style="49" customWidth="1"/>
    <col min="1288" max="1536" width="9.140625" style="49"/>
    <col min="1537" max="1537" width="8.5703125" style="49" customWidth="1"/>
    <col min="1538" max="1538" width="48.28515625" style="49" customWidth="1"/>
    <col min="1539" max="1539" width="25.7109375" style="49" customWidth="1"/>
    <col min="1540" max="1540" width="15.7109375" style="49" bestFit="1" customWidth="1"/>
    <col min="1541" max="1541" width="16.85546875" style="49" bestFit="1" customWidth="1"/>
    <col min="1542" max="1542" width="15.7109375" style="49" bestFit="1" customWidth="1"/>
    <col min="1543" max="1543" width="16.28515625" style="49" customWidth="1"/>
    <col min="1544" max="1792" width="9.140625" style="49"/>
    <col min="1793" max="1793" width="8.5703125" style="49" customWidth="1"/>
    <col min="1794" max="1794" width="48.28515625" style="49" customWidth="1"/>
    <col min="1795" max="1795" width="25.7109375" style="49" customWidth="1"/>
    <col min="1796" max="1796" width="15.7109375" style="49" bestFit="1" customWidth="1"/>
    <col min="1797" max="1797" width="16.85546875" style="49" bestFit="1" customWidth="1"/>
    <col min="1798" max="1798" width="15.7109375" style="49" bestFit="1" customWidth="1"/>
    <col min="1799" max="1799" width="16.28515625" style="49" customWidth="1"/>
    <col min="1800" max="2048" width="9.140625" style="49"/>
    <col min="2049" max="2049" width="8.5703125" style="49" customWidth="1"/>
    <col min="2050" max="2050" width="48.28515625" style="49" customWidth="1"/>
    <col min="2051" max="2051" width="25.7109375" style="49" customWidth="1"/>
    <col min="2052" max="2052" width="15.7109375" style="49" bestFit="1" customWidth="1"/>
    <col min="2053" max="2053" width="16.85546875" style="49" bestFit="1" customWidth="1"/>
    <col min="2054" max="2054" width="15.7109375" style="49" bestFit="1" customWidth="1"/>
    <col min="2055" max="2055" width="16.28515625" style="49" customWidth="1"/>
    <col min="2056" max="2304" width="9.140625" style="49"/>
    <col min="2305" max="2305" width="8.5703125" style="49" customWidth="1"/>
    <col min="2306" max="2306" width="48.28515625" style="49" customWidth="1"/>
    <col min="2307" max="2307" width="25.7109375" style="49" customWidth="1"/>
    <col min="2308" max="2308" width="15.7109375" style="49" bestFit="1" customWidth="1"/>
    <col min="2309" max="2309" width="16.85546875" style="49" bestFit="1" customWidth="1"/>
    <col min="2310" max="2310" width="15.7109375" style="49" bestFit="1" customWidth="1"/>
    <col min="2311" max="2311" width="16.28515625" style="49" customWidth="1"/>
    <col min="2312" max="2560" width="9.140625" style="49"/>
    <col min="2561" max="2561" width="8.5703125" style="49" customWidth="1"/>
    <col min="2562" max="2562" width="48.28515625" style="49" customWidth="1"/>
    <col min="2563" max="2563" width="25.7109375" style="49" customWidth="1"/>
    <col min="2564" max="2564" width="15.7109375" style="49" bestFit="1" customWidth="1"/>
    <col min="2565" max="2565" width="16.85546875" style="49" bestFit="1" customWidth="1"/>
    <col min="2566" max="2566" width="15.7109375" style="49" bestFit="1" customWidth="1"/>
    <col min="2567" max="2567" width="16.28515625" style="49" customWidth="1"/>
    <col min="2568" max="2816" width="9.140625" style="49"/>
    <col min="2817" max="2817" width="8.5703125" style="49" customWidth="1"/>
    <col min="2818" max="2818" width="48.28515625" style="49" customWidth="1"/>
    <col min="2819" max="2819" width="25.7109375" style="49" customWidth="1"/>
    <col min="2820" max="2820" width="15.7109375" style="49" bestFit="1" customWidth="1"/>
    <col min="2821" max="2821" width="16.85546875" style="49" bestFit="1" customWidth="1"/>
    <col min="2822" max="2822" width="15.7109375" style="49" bestFit="1" customWidth="1"/>
    <col min="2823" max="2823" width="16.28515625" style="49" customWidth="1"/>
    <col min="2824" max="3072" width="9.140625" style="49"/>
    <col min="3073" max="3073" width="8.5703125" style="49" customWidth="1"/>
    <col min="3074" max="3074" width="48.28515625" style="49" customWidth="1"/>
    <col min="3075" max="3075" width="25.7109375" style="49" customWidth="1"/>
    <col min="3076" max="3076" width="15.7109375" style="49" bestFit="1" customWidth="1"/>
    <col min="3077" max="3077" width="16.85546875" style="49" bestFit="1" customWidth="1"/>
    <col min="3078" max="3078" width="15.7109375" style="49" bestFit="1" customWidth="1"/>
    <col min="3079" max="3079" width="16.28515625" style="49" customWidth="1"/>
    <col min="3080" max="3328" width="9.140625" style="49"/>
    <col min="3329" max="3329" width="8.5703125" style="49" customWidth="1"/>
    <col min="3330" max="3330" width="48.28515625" style="49" customWidth="1"/>
    <col min="3331" max="3331" width="25.7109375" style="49" customWidth="1"/>
    <col min="3332" max="3332" width="15.7109375" style="49" bestFit="1" customWidth="1"/>
    <col min="3333" max="3333" width="16.85546875" style="49" bestFit="1" customWidth="1"/>
    <col min="3334" max="3334" width="15.7109375" style="49" bestFit="1" customWidth="1"/>
    <col min="3335" max="3335" width="16.28515625" style="49" customWidth="1"/>
    <col min="3336" max="3584" width="9.140625" style="49"/>
    <col min="3585" max="3585" width="8.5703125" style="49" customWidth="1"/>
    <col min="3586" max="3586" width="48.28515625" style="49" customWidth="1"/>
    <col min="3587" max="3587" width="25.7109375" style="49" customWidth="1"/>
    <col min="3588" max="3588" width="15.7109375" style="49" bestFit="1" customWidth="1"/>
    <col min="3589" max="3589" width="16.85546875" style="49" bestFit="1" customWidth="1"/>
    <col min="3590" max="3590" width="15.7109375" style="49" bestFit="1" customWidth="1"/>
    <col min="3591" max="3591" width="16.28515625" style="49" customWidth="1"/>
    <col min="3592" max="3840" width="9.140625" style="49"/>
    <col min="3841" max="3841" width="8.5703125" style="49" customWidth="1"/>
    <col min="3842" max="3842" width="48.28515625" style="49" customWidth="1"/>
    <col min="3843" max="3843" width="25.7109375" style="49" customWidth="1"/>
    <col min="3844" max="3844" width="15.7109375" style="49" bestFit="1" customWidth="1"/>
    <col min="3845" max="3845" width="16.85546875" style="49" bestFit="1" customWidth="1"/>
    <col min="3846" max="3846" width="15.7109375" style="49" bestFit="1" customWidth="1"/>
    <col min="3847" max="3847" width="16.28515625" style="49" customWidth="1"/>
    <col min="3848" max="4096" width="9.140625" style="49"/>
    <col min="4097" max="4097" width="8.5703125" style="49" customWidth="1"/>
    <col min="4098" max="4098" width="48.28515625" style="49" customWidth="1"/>
    <col min="4099" max="4099" width="25.7109375" style="49" customWidth="1"/>
    <col min="4100" max="4100" width="15.7109375" style="49" bestFit="1" customWidth="1"/>
    <col min="4101" max="4101" width="16.85546875" style="49" bestFit="1" customWidth="1"/>
    <col min="4102" max="4102" width="15.7109375" style="49" bestFit="1" customWidth="1"/>
    <col min="4103" max="4103" width="16.28515625" style="49" customWidth="1"/>
    <col min="4104" max="4352" width="9.140625" style="49"/>
    <col min="4353" max="4353" width="8.5703125" style="49" customWidth="1"/>
    <col min="4354" max="4354" width="48.28515625" style="49" customWidth="1"/>
    <col min="4355" max="4355" width="25.7109375" style="49" customWidth="1"/>
    <col min="4356" max="4356" width="15.7109375" style="49" bestFit="1" customWidth="1"/>
    <col min="4357" max="4357" width="16.85546875" style="49" bestFit="1" customWidth="1"/>
    <col min="4358" max="4358" width="15.7109375" style="49" bestFit="1" customWidth="1"/>
    <col min="4359" max="4359" width="16.28515625" style="49" customWidth="1"/>
    <col min="4360" max="4608" width="9.140625" style="49"/>
    <col min="4609" max="4609" width="8.5703125" style="49" customWidth="1"/>
    <col min="4610" max="4610" width="48.28515625" style="49" customWidth="1"/>
    <col min="4611" max="4611" width="25.7109375" style="49" customWidth="1"/>
    <col min="4612" max="4612" width="15.7109375" style="49" bestFit="1" customWidth="1"/>
    <col min="4613" max="4613" width="16.85546875" style="49" bestFit="1" customWidth="1"/>
    <col min="4614" max="4614" width="15.7109375" style="49" bestFit="1" customWidth="1"/>
    <col min="4615" max="4615" width="16.28515625" style="49" customWidth="1"/>
    <col min="4616" max="4864" width="9.140625" style="49"/>
    <col min="4865" max="4865" width="8.5703125" style="49" customWidth="1"/>
    <col min="4866" max="4866" width="48.28515625" style="49" customWidth="1"/>
    <col min="4867" max="4867" width="25.7109375" style="49" customWidth="1"/>
    <col min="4868" max="4868" width="15.7109375" style="49" bestFit="1" customWidth="1"/>
    <col min="4869" max="4869" width="16.85546875" style="49" bestFit="1" customWidth="1"/>
    <col min="4870" max="4870" width="15.7109375" style="49" bestFit="1" customWidth="1"/>
    <col min="4871" max="4871" width="16.28515625" style="49" customWidth="1"/>
    <col min="4872" max="5120" width="9.140625" style="49"/>
    <col min="5121" max="5121" width="8.5703125" style="49" customWidth="1"/>
    <col min="5122" max="5122" width="48.28515625" style="49" customWidth="1"/>
    <col min="5123" max="5123" width="25.7109375" style="49" customWidth="1"/>
    <col min="5124" max="5124" width="15.7109375" style="49" bestFit="1" customWidth="1"/>
    <col min="5125" max="5125" width="16.85546875" style="49" bestFit="1" customWidth="1"/>
    <col min="5126" max="5126" width="15.7109375" style="49" bestFit="1" customWidth="1"/>
    <col min="5127" max="5127" width="16.28515625" style="49" customWidth="1"/>
    <col min="5128" max="5376" width="9.140625" style="49"/>
    <col min="5377" max="5377" width="8.5703125" style="49" customWidth="1"/>
    <col min="5378" max="5378" width="48.28515625" style="49" customWidth="1"/>
    <col min="5379" max="5379" width="25.7109375" style="49" customWidth="1"/>
    <col min="5380" max="5380" width="15.7109375" style="49" bestFit="1" customWidth="1"/>
    <col min="5381" max="5381" width="16.85546875" style="49" bestFit="1" customWidth="1"/>
    <col min="5382" max="5382" width="15.7109375" style="49" bestFit="1" customWidth="1"/>
    <col min="5383" max="5383" width="16.28515625" style="49" customWidth="1"/>
    <col min="5384" max="5632" width="9.140625" style="49"/>
    <col min="5633" max="5633" width="8.5703125" style="49" customWidth="1"/>
    <col min="5634" max="5634" width="48.28515625" style="49" customWidth="1"/>
    <col min="5635" max="5635" width="25.7109375" style="49" customWidth="1"/>
    <col min="5636" max="5636" width="15.7109375" style="49" bestFit="1" customWidth="1"/>
    <col min="5637" max="5637" width="16.85546875" style="49" bestFit="1" customWidth="1"/>
    <col min="5638" max="5638" width="15.7109375" style="49" bestFit="1" customWidth="1"/>
    <col min="5639" max="5639" width="16.28515625" style="49" customWidth="1"/>
    <col min="5640" max="5888" width="9.140625" style="49"/>
    <col min="5889" max="5889" width="8.5703125" style="49" customWidth="1"/>
    <col min="5890" max="5890" width="48.28515625" style="49" customWidth="1"/>
    <col min="5891" max="5891" width="25.7109375" style="49" customWidth="1"/>
    <col min="5892" max="5892" width="15.7109375" style="49" bestFit="1" customWidth="1"/>
    <col min="5893" max="5893" width="16.85546875" style="49" bestFit="1" customWidth="1"/>
    <col min="5894" max="5894" width="15.7109375" style="49" bestFit="1" customWidth="1"/>
    <col min="5895" max="5895" width="16.28515625" style="49" customWidth="1"/>
    <col min="5896" max="6144" width="9.140625" style="49"/>
    <col min="6145" max="6145" width="8.5703125" style="49" customWidth="1"/>
    <col min="6146" max="6146" width="48.28515625" style="49" customWidth="1"/>
    <col min="6147" max="6147" width="25.7109375" style="49" customWidth="1"/>
    <col min="6148" max="6148" width="15.7109375" style="49" bestFit="1" customWidth="1"/>
    <col min="6149" max="6149" width="16.85546875" style="49" bestFit="1" customWidth="1"/>
    <col min="6150" max="6150" width="15.7109375" style="49" bestFit="1" customWidth="1"/>
    <col min="6151" max="6151" width="16.28515625" style="49" customWidth="1"/>
    <col min="6152" max="6400" width="9.140625" style="49"/>
    <col min="6401" max="6401" width="8.5703125" style="49" customWidth="1"/>
    <col min="6402" max="6402" width="48.28515625" style="49" customWidth="1"/>
    <col min="6403" max="6403" width="25.7109375" style="49" customWidth="1"/>
    <col min="6404" max="6404" width="15.7109375" style="49" bestFit="1" customWidth="1"/>
    <col min="6405" max="6405" width="16.85546875" style="49" bestFit="1" customWidth="1"/>
    <col min="6406" max="6406" width="15.7109375" style="49" bestFit="1" customWidth="1"/>
    <col min="6407" max="6407" width="16.28515625" style="49" customWidth="1"/>
    <col min="6408" max="6656" width="9.140625" style="49"/>
    <col min="6657" max="6657" width="8.5703125" style="49" customWidth="1"/>
    <col min="6658" max="6658" width="48.28515625" style="49" customWidth="1"/>
    <col min="6659" max="6659" width="25.7109375" style="49" customWidth="1"/>
    <col min="6660" max="6660" width="15.7109375" style="49" bestFit="1" customWidth="1"/>
    <col min="6661" max="6661" width="16.85546875" style="49" bestFit="1" customWidth="1"/>
    <col min="6662" max="6662" width="15.7109375" style="49" bestFit="1" customWidth="1"/>
    <col min="6663" max="6663" width="16.28515625" style="49" customWidth="1"/>
    <col min="6664" max="6912" width="9.140625" style="49"/>
    <col min="6913" max="6913" width="8.5703125" style="49" customWidth="1"/>
    <col min="6914" max="6914" width="48.28515625" style="49" customWidth="1"/>
    <col min="6915" max="6915" width="25.7109375" style="49" customWidth="1"/>
    <col min="6916" max="6916" width="15.7109375" style="49" bestFit="1" customWidth="1"/>
    <col min="6917" max="6917" width="16.85546875" style="49" bestFit="1" customWidth="1"/>
    <col min="6918" max="6918" width="15.7109375" style="49" bestFit="1" customWidth="1"/>
    <col min="6919" max="6919" width="16.28515625" style="49" customWidth="1"/>
    <col min="6920" max="7168" width="9.140625" style="49"/>
    <col min="7169" max="7169" width="8.5703125" style="49" customWidth="1"/>
    <col min="7170" max="7170" width="48.28515625" style="49" customWidth="1"/>
    <col min="7171" max="7171" width="25.7109375" style="49" customWidth="1"/>
    <col min="7172" max="7172" width="15.7109375" style="49" bestFit="1" customWidth="1"/>
    <col min="7173" max="7173" width="16.85546875" style="49" bestFit="1" customWidth="1"/>
    <col min="7174" max="7174" width="15.7109375" style="49" bestFit="1" customWidth="1"/>
    <col min="7175" max="7175" width="16.28515625" style="49" customWidth="1"/>
    <col min="7176" max="7424" width="9.140625" style="49"/>
    <col min="7425" max="7425" width="8.5703125" style="49" customWidth="1"/>
    <col min="7426" max="7426" width="48.28515625" style="49" customWidth="1"/>
    <col min="7427" max="7427" width="25.7109375" style="49" customWidth="1"/>
    <col min="7428" max="7428" width="15.7109375" style="49" bestFit="1" customWidth="1"/>
    <col min="7429" max="7429" width="16.85546875" style="49" bestFit="1" customWidth="1"/>
    <col min="7430" max="7430" width="15.7109375" style="49" bestFit="1" customWidth="1"/>
    <col min="7431" max="7431" width="16.28515625" style="49" customWidth="1"/>
    <col min="7432" max="7680" width="9.140625" style="49"/>
    <col min="7681" max="7681" width="8.5703125" style="49" customWidth="1"/>
    <col min="7682" max="7682" width="48.28515625" style="49" customWidth="1"/>
    <col min="7683" max="7683" width="25.7109375" style="49" customWidth="1"/>
    <col min="7684" max="7684" width="15.7109375" style="49" bestFit="1" customWidth="1"/>
    <col min="7685" max="7685" width="16.85546875" style="49" bestFit="1" customWidth="1"/>
    <col min="7686" max="7686" width="15.7109375" style="49" bestFit="1" customWidth="1"/>
    <col min="7687" max="7687" width="16.28515625" style="49" customWidth="1"/>
    <col min="7688" max="7936" width="9.140625" style="49"/>
    <col min="7937" max="7937" width="8.5703125" style="49" customWidth="1"/>
    <col min="7938" max="7938" width="48.28515625" style="49" customWidth="1"/>
    <col min="7939" max="7939" width="25.7109375" style="49" customWidth="1"/>
    <col min="7940" max="7940" width="15.7109375" style="49" bestFit="1" customWidth="1"/>
    <col min="7941" max="7941" width="16.85546875" style="49" bestFit="1" customWidth="1"/>
    <col min="7942" max="7942" width="15.7109375" style="49" bestFit="1" customWidth="1"/>
    <col min="7943" max="7943" width="16.28515625" style="49" customWidth="1"/>
    <col min="7944" max="8192" width="9.140625" style="49"/>
    <col min="8193" max="8193" width="8.5703125" style="49" customWidth="1"/>
    <col min="8194" max="8194" width="48.28515625" style="49" customWidth="1"/>
    <col min="8195" max="8195" width="25.7109375" style="49" customWidth="1"/>
    <col min="8196" max="8196" width="15.7109375" style="49" bestFit="1" customWidth="1"/>
    <col min="8197" max="8197" width="16.85546875" style="49" bestFit="1" customWidth="1"/>
    <col min="8198" max="8198" width="15.7109375" style="49" bestFit="1" customWidth="1"/>
    <col min="8199" max="8199" width="16.28515625" style="49" customWidth="1"/>
    <col min="8200" max="8448" width="9.140625" style="49"/>
    <col min="8449" max="8449" width="8.5703125" style="49" customWidth="1"/>
    <col min="8450" max="8450" width="48.28515625" style="49" customWidth="1"/>
    <col min="8451" max="8451" width="25.7109375" style="49" customWidth="1"/>
    <col min="8452" max="8452" width="15.7109375" style="49" bestFit="1" customWidth="1"/>
    <col min="8453" max="8453" width="16.85546875" style="49" bestFit="1" customWidth="1"/>
    <col min="8454" max="8454" width="15.7109375" style="49" bestFit="1" customWidth="1"/>
    <col min="8455" max="8455" width="16.28515625" style="49" customWidth="1"/>
    <col min="8456" max="8704" width="9.140625" style="49"/>
    <col min="8705" max="8705" width="8.5703125" style="49" customWidth="1"/>
    <col min="8706" max="8706" width="48.28515625" style="49" customWidth="1"/>
    <col min="8707" max="8707" width="25.7109375" style="49" customWidth="1"/>
    <col min="8708" max="8708" width="15.7109375" style="49" bestFit="1" customWidth="1"/>
    <col min="8709" max="8709" width="16.85546875" style="49" bestFit="1" customWidth="1"/>
    <col min="8710" max="8710" width="15.7109375" style="49" bestFit="1" customWidth="1"/>
    <col min="8711" max="8711" width="16.28515625" style="49" customWidth="1"/>
    <col min="8712" max="8960" width="9.140625" style="49"/>
    <col min="8961" max="8961" width="8.5703125" style="49" customWidth="1"/>
    <col min="8962" max="8962" width="48.28515625" style="49" customWidth="1"/>
    <col min="8963" max="8963" width="25.7109375" style="49" customWidth="1"/>
    <col min="8964" max="8964" width="15.7109375" style="49" bestFit="1" customWidth="1"/>
    <col min="8965" max="8965" width="16.85546875" style="49" bestFit="1" customWidth="1"/>
    <col min="8966" max="8966" width="15.7109375" style="49" bestFit="1" customWidth="1"/>
    <col min="8967" max="8967" width="16.28515625" style="49" customWidth="1"/>
    <col min="8968" max="9216" width="9.140625" style="49"/>
    <col min="9217" max="9217" width="8.5703125" style="49" customWidth="1"/>
    <col min="9218" max="9218" width="48.28515625" style="49" customWidth="1"/>
    <col min="9219" max="9219" width="25.7109375" style="49" customWidth="1"/>
    <col min="9220" max="9220" width="15.7109375" style="49" bestFit="1" customWidth="1"/>
    <col min="9221" max="9221" width="16.85546875" style="49" bestFit="1" customWidth="1"/>
    <col min="9222" max="9222" width="15.7109375" style="49" bestFit="1" customWidth="1"/>
    <col min="9223" max="9223" width="16.28515625" style="49" customWidth="1"/>
    <col min="9224" max="9472" width="9.140625" style="49"/>
    <col min="9473" max="9473" width="8.5703125" style="49" customWidth="1"/>
    <col min="9474" max="9474" width="48.28515625" style="49" customWidth="1"/>
    <col min="9475" max="9475" width="25.7109375" style="49" customWidth="1"/>
    <col min="9476" max="9476" width="15.7109375" style="49" bestFit="1" customWidth="1"/>
    <col min="9477" max="9477" width="16.85546875" style="49" bestFit="1" customWidth="1"/>
    <col min="9478" max="9478" width="15.7109375" style="49" bestFit="1" customWidth="1"/>
    <col min="9479" max="9479" width="16.28515625" style="49" customWidth="1"/>
    <col min="9480" max="9728" width="9.140625" style="49"/>
    <col min="9729" max="9729" width="8.5703125" style="49" customWidth="1"/>
    <col min="9730" max="9730" width="48.28515625" style="49" customWidth="1"/>
    <col min="9731" max="9731" width="25.7109375" style="49" customWidth="1"/>
    <col min="9732" max="9732" width="15.7109375" style="49" bestFit="1" customWidth="1"/>
    <col min="9733" max="9733" width="16.85546875" style="49" bestFit="1" customWidth="1"/>
    <col min="9734" max="9734" width="15.7109375" style="49" bestFit="1" customWidth="1"/>
    <col min="9735" max="9735" width="16.28515625" style="49" customWidth="1"/>
    <col min="9736" max="9984" width="9.140625" style="49"/>
    <col min="9985" max="9985" width="8.5703125" style="49" customWidth="1"/>
    <col min="9986" max="9986" width="48.28515625" style="49" customWidth="1"/>
    <col min="9987" max="9987" width="25.7109375" style="49" customWidth="1"/>
    <col min="9988" max="9988" width="15.7109375" style="49" bestFit="1" customWidth="1"/>
    <col min="9989" max="9989" width="16.85546875" style="49" bestFit="1" customWidth="1"/>
    <col min="9990" max="9990" width="15.7109375" style="49" bestFit="1" customWidth="1"/>
    <col min="9991" max="9991" width="16.28515625" style="49" customWidth="1"/>
    <col min="9992" max="10240" width="9.140625" style="49"/>
    <col min="10241" max="10241" width="8.5703125" style="49" customWidth="1"/>
    <col min="10242" max="10242" width="48.28515625" style="49" customWidth="1"/>
    <col min="10243" max="10243" width="25.7109375" style="49" customWidth="1"/>
    <col min="10244" max="10244" width="15.7109375" style="49" bestFit="1" customWidth="1"/>
    <col min="10245" max="10245" width="16.85546875" style="49" bestFit="1" customWidth="1"/>
    <col min="10246" max="10246" width="15.7109375" style="49" bestFit="1" customWidth="1"/>
    <col min="10247" max="10247" width="16.28515625" style="49" customWidth="1"/>
    <col min="10248" max="10496" width="9.140625" style="49"/>
    <col min="10497" max="10497" width="8.5703125" style="49" customWidth="1"/>
    <col min="10498" max="10498" width="48.28515625" style="49" customWidth="1"/>
    <col min="10499" max="10499" width="25.7109375" style="49" customWidth="1"/>
    <col min="10500" max="10500" width="15.7109375" style="49" bestFit="1" customWidth="1"/>
    <col min="10501" max="10501" width="16.85546875" style="49" bestFit="1" customWidth="1"/>
    <col min="10502" max="10502" width="15.7109375" style="49" bestFit="1" customWidth="1"/>
    <col min="10503" max="10503" width="16.28515625" style="49" customWidth="1"/>
    <col min="10504" max="10752" width="9.140625" style="49"/>
    <col min="10753" max="10753" width="8.5703125" style="49" customWidth="1"/>
    <col min="10754" max="10754" width="48.28515625" style="49" customWidth="1"/>
    <col min="10755" max="10755" width="25.7109375" style="49" customWidth="1"/>
    <col min="10756" max="10756" width="15.7109375" style="49" bestFit="1" customWidth="1"/>
    <col min="10757" max="10757" width="16.85546875" style="49" bestFit="1" customWidth="1"/>
    <col min="10758" max="10758" width="15.7109375" style="49" bestFit="1" customWidth="1"/>
    <col min="10759" max="10759" width="16.28515625" style="49" customWidth="1"/>
    <col min="10760" max="11008" width="9.140625" style="49"/>
    <col min="11009" max="11009" width="8.5703125" style="49" customWidth="1"/>
    <col min="11010" max="11010" width="48.28515625" style="49" customWidth="1"/>
    <col min="11011" max="11011" width="25.7109375" style="49" customWidth="1"/>
    <col min="11012" max="11012" width="15.7109375" style="49" bestFit="1" customWidth="1"/>
    <col min="11013" max="11013" width="16.85546875" style="49" bestFit="1" customWidth="1"/>
    <col min="11014" max="11014" width="15.7109375" style="49" bestFit="1" customWidth="1"/>
    <col min="11015" max="11015" width="16.28515625" style="49" customWidth="1"/>
    <col min="11016" max="11264" width="9.140625" style="49"/>
    <col min="11265" max="11265" width="8.5703125" style="49" customWidth="1"/>
    <col min="11266" max="11266" width="48.28515625" style="49" customWidth="1"/>
    <col min="11267" max="11267" width="25.7109375" style="49" customWidth="1"/>
    <col min="11268" max="11268" width="15.7109375" style="49" bestFit="1" customWidth="1"/>
    <col min="11269" max="11269" width="16.85546875" style="49" bestFit="1" customWidth="1"/>
    <col min="11270" max="11270" width="15.7109375" style="49" bestFit="1" customWidth="1"/>
    <col min="11271" max="11271" width="16.28515625" style="49" customWidth="1"/>
    <col min="11272" max="11520" width="9.140625" style="49"/>
    <col min="11521" max="11521" width="8.5703125" style="49" customWidth="1"/>
    <col min="11522" max="11522" width="48.28515625" style="49" customWidth="1"/>
    <col min="11523" max="11523" width="25.7109375" style="49" customWidth="1"/>
    <col min="11524" max="11524" width="15.7109375" style="49" bestFit="1" customWidth="1"/>
    <col min="11525" max="11525" width="16.85546875" style="49" bestFit="1" customWidth="1"/>
    <col min="11526" max="11526" width="15.7109375" style="49" bestFit="1" customWidth="1"/>
    <col min="11527" max="11527" width="16.28515625" style="49" customWidth="1"/>
    <col min="11528" max="11776" width="9.140625" style="49"/>
    <col min="11777" max="11777" width="8.5703125" style="49" customWidth="1"/>
    <col min="11778" max="11778" width="48.28515625" style="49" customWidth="1"/>
    <col min="11779" max="11779" width="25.7109375" style="49" customWidth="1"/>
    <col min="11780" max="11780" width="15.7109375" style="49" bestFit="1" customWidth="1"/>
    <col min="11781" max="11781" width="16.85546875" style="49" bestFit="1" customWidth="1"/>
    <col min="11782" max="11782" width="15.7109375" style="49" bestFit="1" customWidth="1"/>
    <col min="11783" max="11783" width="16.28515625" style="49" customWidth="1"/>
    <col min="11784" max="12032" width="9.140625" style="49"/>
    <col min="12033" max="12033" width="8.5703125" style="49" customWidth="1"/>
    <col min="12034" max="12034" width="48.28515625" style="49" customWidth="1"/>
    <col min="12035" max="12035" width="25.7109375" style="49" customWidth="1"/>
    <col min="12036" max="12036" width="15.7109375" style="49" bestFit="1" customWidth="1"/>
    <col min="12037" max="12037" width="16.85546875" style="49" bestFit="1" customWidth="1"/>
    <col min="12038" max="12038" width="15.7109375" style="49" bestFit="1" customWidth="1"/>
    <col min="12039" max="12039" width="16.28515625" style="49" customWidth="1"/>
    <col min="12040" max="12288" width="9.140625" style="49"/>
    <col min="12289" max="12289" width="8.5703125" style="49" customWidth="1"/>
    <col min="12290" max="12290" width="48.28515625" style="49" customWidth="1"/>
    <col min="12291" max="12291" width="25.7109375" style="49" customWidth="1"/>
    <col min="12292" max="12292" width="15.7109375" style="49" bestFit="1" customWidth="1"/>
    <col min="12293" max="12293" width="16.85546875" style="49" bestFit="1" customWidth="1"/>
    <col min="12294" max="12294" width="15.7109375" style="49" bestFit="1" customWidth="1"/>
    <col min="12295" max="12295" width="16.28515625" style="49" customWidth="1"/>
    <col min="12296" max="12544" width="9.140625" style="49"/>
    <col min="12545" max="12545" width="8.5703125" style="49" customWidth="1"/>
    <col min="12546" max="12546" width="48.28515625" style="49" customWidth="1"/>
    <col min="12547" max="12547" width="25.7109375" style="49" customWidth="1"/>
    <col min="12548" max="12548" width="15.7109375" style="49" bestFit="1" customWidth="1"/>
    <col min="12549" max="12549" width="16.85546875" style="49" bestFit="1" customWidth="1"/>
    <col min="12550" max="12550" width="15.7109375" style="49" bestFit="1" customWidth="1"/>
    <col min="12551" max="12551" width="16.28515625" style="49" customWidth="1"/>
    <col min="12552" max="12800" width="9.140625" style="49"/>
    <col min="12801" max="12801" width="8.5703125" style="49" customWidth="1"/>
    <col min="12802" max="12802" width="48.28515625" style="49" customWidth="1"/>
    <col min="12803" max="12803" width="25.7109375" style="49" customWidth="1"/>
    <col min="12804" max="12804" width="15.7109375" style="49" bestFit="1" customWidth="1"/>
    <col min="12805" max="12805" width="16.85546875" style="49" bestFit="1" customWidth="1"/>
    <col min="12806" max="12806" width="15.7109375" style="49" bestFit="1" customWidth="1"/>
    <col min="12807" max="12807" width="16.28515625" style="49" customWidth="1"/>
    <col min="12808" max="13056" width="9.140625" style="49"/>
    <col min="13057" max="13057" width="8.5703125" style="49" customWidth="1"/>
    <col min="13058" max="13058" width="48.28515625" style="49" customWidth="1"/>
    <col min="13059" max="13059" width="25.7109375" style="49" customWidth="1"/>
    <col min="13060" max="13060" width="15.7109375" style="49" bestFit="1" customWidth="1"/>
    <col min="13061" max="13061" width="16.85546875" style="49" bestFit="1" customWidth="1"/>
    <col min="13062" max="13062" width="15.7109375" style="49" bestFit="1" customWidth="1"/>
    <col min="13063" max="13063" width="16.28515625" style="49" customWidth="1"/>
    <col min="13064" max="13312" width="9.140625" style="49"/>
    <col min="13313" max="13313" width="8.5703125" style="49" customWidth="1"/>
    <col min="13314" max="13314" width="48.28515625" style="49" customWidth="1"/>
    <col min="13315" max="13315" width="25.7109375" style="49" customWidth="1"/>
    <col min="13316" max="13316" width="15.7109375" style="49" bestFit="1" customWidth="1"/>
    <col min="13317" max="13317" width="16.85546875" style="49" bestFit="1" customWidth="1"/>
    <col min="13318" max="13318" width="15.7109375" style="49" bestFit="1" customWidth="1"/>
    <col min="13319" max="13319" width="16.28515625" style="49" customWidth="1"/>
    <col min="13320" max="13568" width="9.140625" style="49"/>
    <col min="13569" max="13569" width="8.5703125" style="49" customWidth="1"/>
    <col min="13570" max="13570" width="48.28515625" style="49" customWidth="1"/>
    <col min="13571" max="13571" width="25.7109375" style="49" customWidth="1"/>
    <col min="13572" max="13572" width="15.7109375" style="49" bestFit="1" customWidth="1"/>
    <col min="13573" max="13573" width="16.85546875" style="49" bestFit="1" customWidth="1"/>
    <col min="13574" max="13574" width="15.7109375" style="49" bestFit="1" customWidth="1"/>
    <col min="13575" max="13575" width="16.28515625" style="49" customWidth="1"/>
    <col min="13576" max="13824" width="9.140625" style="49"/>
    <col min="13825" max="13825" width="8.5703125" style="49" customWidth="1"/>
    <col min="13826" max="13826" width="48.28515625" style="49" customWidth="1"/>
    <col min="13827" max="13827" width="25.7109375" style="49" customWidth="1"/>
    <col min="13828" max="13828" width="15.7109375" style="49" bestFit="1" customWidth="1"/>
    <col min="13829" max="13829" width="16.85546875" style="49" bestFit="1" customWidth="1"/>
    <col min="13830" max="13830" width="15.7109375" style="49" bestFit="1" customWidth="1"/>
    <col min="13831" max="13831" width="16.28515625" style="49" customWidth="1"/>
    <col min="13832" max="14080" width="9.140625" style="49"/>
    <col min="14081" max="14081" width="8.5703125" style="49" customWidth="1"/>
    <col min="14082" max="14082" width="48.28515625" style="49" customWidth="1"/>
    <col min="14083" max="14083" width="25.7109375" style="49" customWidth="1"/>
    <col min="14084" max="14084" width="15.7109375" style="49" bestFit="1" customWidth="1"/>
    <col min="14085" max="14085" width="16.85546875" style="49" bestFit="1" customWidth="1"/>
    <col min="14086" max="14086" width="15.7109375" style="49" bestFit="1" customWidth="1"/>
    <col min="14087" max="14087" width="16.28515625" style="49" customWidth="1"/>
    <col min="14088" max="14336" width="9.140625" style="49"/>
    <col min="14337" max="14337" width="8.5703125" style="49" customWidth="1"/>
    <col min="14338" max="14338" width="48.28515625" style="49" customWidth="1"/>
    <col min="14339" max="14339" width="25.7109375" style="49" customWidth="1"/>
    <col min="14340" max="14340" width="15.7109375" style="49" bestFit="1" customWidth="1"/>
    <col min="14341" max="14341" width="16.85546875" style="49" bestFit="1" customWidth="1"/>
    <col min="14342" max="14342" width="15.7109375" style="49" bestFit="1" customWidth="1"/>
    <col min="14343" max="14343" width="16.28515625" style="49" customWidth="1"/>
    <col min="14344" max="14592" width="9.140625" style="49"/>
    <col min="14593" max="14593" width="8.5703125" style="49" customWidth="1"/>
    <col min="14594" max="14594" width="48.28515625" style="49" customWidth="1"/>
    <col min="14595" max="14595" width="25.7109375" style="49" customWidth="1"/>
    <col min="14596" max="14596" width="15.7109375" style="49" bestFit="1" customWidth="1"/>
    <col min="14597" max="14597" width="16.85546875" style="49" bestFit="1" customWidth="1"/>
    <col min="14598" max="14598" width="15.7109375" style="49" bestFit="1" customWidth="1"/>
    <col min="14599" max="14599" width="16.28515625" style="49" customWidth="1"/>
    <col min="14600" max="14848" width="9.140625" style="49"/>
    <col min="14849" max="14849" width="8.5703125" style="49" customWidth="1"/>
    <col min="14850" max="14850" width="48.28515625" style="49" customWidth="1"/>
    <col min="14851" max="14851" width="25.7109375" style="49" customWidth="1"/>
    <col min="14852" max="14852" width="15.7109375" style="49" bestFit="1" customWidth="1"/>
    <col min="14853" max="14853" width="16.85546875" style="49" bestFit="1" customWidth="1"/>
    <col min="14854" max="14854" width="15.7109375" style="49" bestFit="1" customWidth="1"/>
    <col min="14855" max="14855" width="16.28515625" style="49" customWidth="1"/>
    <col min="14856" max="15104" width="9.140625" style="49"/>
    <col min="15105" max="15105" width="8.5703125" style="49" customWidth="1"/>
    <col min="15106" max="15106" width="48.28515625" style="49" customWidth="1"/>
    <col min="15107" max="15107" width="25.7109375" style="49" customWidth="1"/>
    <col min="15108" max="15108" width="15.7109375" style="49" bestFit="1" customWidth="1"/>
    <col min="15109" max="15109" width="16.85546875" style="49" bestFit="1" customWidth="1"/>
    <col min="15110" max="15110" width="15.7109375" style="49" bestFit="1" customWidth="1"/>
    <col min="15111" max="15111" width="16.28515625" style="49" customWidth="1"/>
    <col min="15112" max="15360" width="9.140625" style="49"/>
    <col min="15361" max="15361" width="8.5703125" style="49" customWidth="1"/>
    <col min="15362" max="15362" width="48.28515625" style="49" customWidth="1"/>
    <col min="15363" max="15363" width="25.7109375" style="49" customWidth="1"/>
    <col min="15364" max="15364" width="15.7109375" style="49" bestFit="1" customWidth="1"/>
    <col min="15365" max="15365" width="16.85546875" style="49" bestFit="1" customWidth="1"/>
    <col min="15366" max="15366" width="15.7109375" style="49" bestFit="1" customWidth="1"/>
    <col min="15367" max="15367" width="16.28515625" style="49" customWidth="1"/>
    <col min="15368" max="15616" width="9.140625" style="49"/>
    <col min="15617" max="15617" width="8.5703125" style="49" customWidth="1"/>
    <col min="15618" max="15618" width="48.28515625" style="49" customWidth="1"/>
    <col min="15619" max="15619" width="25.7109375" style="49" customWidth="1"/>
    <col min="15620" max="15620" width="15.7109375" style="49" bestFit="1" customWidth="1"/>
    <col min="15621" max="15621" width="16.85546875" style="49" bestFit="1" customWidth="1"/>
    <col min="15622" max="15622" width="15.7109375" style="49" bestFit="1" customWidth="1"/>
    <col min="15623" max="15623" width="16.28515625" style="49" customWidth="1"/>
    <col min="15624" max="15872" width="9.140625" style="49"/>
    <col min="15873" max="15873" width="8.5703125" style="49" customWidth="1"/>
    <col min="15874" max="15874" width="48.28515625" style="49" customWidth="1"/>
    <col min="15875" max="15875" width="25.7109375" style="49" customWidth="1"/>
    <col min="15876" max="15876" width="15.7109375" style="49" bestFit="1" customWidth="1"/>
    <col min="15877" max="15877" width="16.85546875" style="49" bestFit="1" customWidth="1"/>
    <col min="15878" max="15878" width="15.7109375" style="49" bestFit="1" customWidth="1"/>
    <col min="15879" max="15879" width="16.28515625" style="49" customWidth="1"/>
    <col min="15880" max="16128" width="9.140625" style="49"/>
    <col min="16129" max="16129" width="8.5703125" style="49" customWidth="1"/>
    <col min="16130" max="16130" width="48.28515625" style="49" customWidth="1"/>
    <col min="16131" max="16131" width="25.7109375" style="49" customWidth="1"/>
    <col min="16132" max="16132" width="15.7109375" style="49" bestFit="1" customWidth="1"/>
    <col min="16133" max="16133" width="16.85546875" style="49" bestFit="1" customWidth="1"/>
    <col min="16134" max="16134" width="15.7109375" style="49" bestFit="1" customWidth="1"/>
    <col min="16135" max="16135" width="16.28515625" style="49" customWidth="1"/>
    <col min="16136" max="16384" width="9.140625" style="49"/>
  </cols>
  <sheetData>
    <row r="1" spans="1:7" ht="29.25" customHeight="1">
      <c r="A1" s="80"/>
      <c r="B1" s="81"/>
      <c r="C1" s="81"/>
    </row>
    <row r="2" spans="1:7" ht="29.25" customHeight="1">
      <c r="A2" s="82" t="s">
        <v>104</v>
      </c>
      <c r="B2" s="82"/>
      <c r="C2" s="82"/>
      <c r="D2" s="50"/>
      <c r="E2" s="50"/>
      <c r="F2" s="50"/>
      <c r="G2" s="50"/>
    </row>
    <row r="3" spans="1:7" ht="29.25" customHeight="1">
      <c r="A3" s="83" t="s">
        <v>100</v>
      </c>
      <c r="B3" s="84"/>
      <c r="C3" s="84"/>
    </row>
    <row r="4" spans="1:7" ht="40.5" customHeight="1">
      <c r="A4" s="51" t="s">
        <v>3</v>
      </c>
      <c r="B4" s="51" t="s">
        <v>6</v>
      </c>
      <c r="C4" s="52" t="s">
        <v>15</v>
      </c>
    </row>
    <row r="5" spans="1:7" ht="40.5" customHeight="1">
      <c r="A5" s="53">
        <v>1</v>
      </c>
      <c r="B5" s="54" t="s">
        <v>5</v>
      </c>
      <c r="C5" s="55">
        <f>SUM!C6+SUM!C7</f>
        <v>9930450</v>
      </c>
      <c r="D5" s="49">
        <f>60*30</f>
        <v>1800</v>
      </c>
      <c r="E5" s="56">
        <f>D5*1000</f>
        <v>1800000</v>
      </c>
      <c r="F5" s="56">
        <f>(D5/100)*15000</f>
        <v>270000</v>
      </c>
      <c r="G5" s="56">
        <f>D5*3800</f>
        <v>6840000</v>
      </c>
    </row>
    <row r="6" spans="1:7" ht="40.5" customHeight="1">
      <c r="A6" s="53">
        <v>2</v>
      </c>
      <c r="B6" s="54" t="s">
        <v>4</v>
      </c>
      <c r="C6" s="55">
        <f>SUM!D6+SUM!D7</f>
        <v>3626080</v>
      </c>
      <c r="D6" s="57">
        <f>C5*30%</f>
        <v>2979135</v>
      </c>
    </row>
    <row r="7" spans="1:7" ht="40.5" customHeight="1">
      <c r="A7" s="58"/>
      <c r="B7" s="51" t="s">
        <v>99</v>
      </c>
      <c r="C7" s="59">
        <f>SUM(C5:C6)</f>
        <v>13556530</v>
      </c>
      <c r="D7" s="60">
        <f>C7/(60*30)</f>
        <v>7531.4055555555551</v>
      </c>
      <c r="E7" s="60">
        <v>23400000</v>
      </c>
      <c r="F7" s="57">
        <f>C7-E7</f>
        <v>-9843470</v>
      </c>
    </row>
    <row r="8" spans="1:7" ht="15.75">
      <c r="A8" s="61"/>
      <c r="B8" s="62"/>
      <c r="C8" s="63"/>
      <c r="E8" s="49">
        <f>E7/(60*30)</f>
        <v>13000</v>
      </c>
    </row>
    <row r="9" spans="1:7" ht="15.75">
      <c r="B9" s="64"/>
      <c r="C9" s="63"/>
      <c r="E9" s="57"/>
      <c r="F9" s="57"/>
    </row>
    <row r="10" spans="1:7" ht="15.75">
      <c r="B10" s="62"/>
      <c r="C10" s="65"/>
    </row>
    <row r="11" spans="1:7" ht="15.75">
      <c r="C11" s="65"/>
    </row>
  </sheetData>
  <mergeCells count="3">
    <mergeCell ref="A1:C1"/>
    <mergeCell ref="A2:C2"/>
    <mergeCell ref="A3:C3"/>
  </mergeCells>
  <phoneticPr fontId="11"/>
  <pageMargins left="0.5" right="0.5" top="2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</vt:lpstr>
      <vt:lpstr>L.A</vt:lpstr>
      <vt:lpstr>G .F</vt:lpstr>
      <vt:lpstr>M+L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KYAW THURAIN TUN</cp:lastModifiedBy>
  <cp:lastPrinted>2017-08-10T17:43:56Z</cp:lastPrinted>
  <dcterms:created xsi:type="dcterms:W3CDTF">2016-06-22T11:06:15Z</dcterms:created>
  <dcterms:modified xsi:type="dcterms:W3CDTF">2018-06-10T02:52:19Z</dcterms:modified>
</cp:coreProperties>
</file>